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paii\Downloads\"/>
    </mc:Choice>
  </mc:AlternateContent>
  <xr:revisionPtr revIDLastSave="0" documentId="8_{7D4B3B14-5D1B-4401-A822-B8CCAEB1000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ITS_keys" sheetId="1" r:id="rId1"/>
    <sheet name="Conseil" sheetId="2" r:id="rId2"/>
  </sheets>
  <definedNames>
    <definedName name="_xlnm._FilterDatabase" localSheetId="0" hidden="1">FITS_keys!$A$1:$C$1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2" l="1"/>
  <c r="H6" i="2"/>
  <c r="H4" i="2"/>
  <c r="H9" i="2" s="1"/>
  <c r="C26" i="2"/>
  <c r="C27" i="2" s="1"/>
  <c r="C29" i="2" s="1"/>
  <c r="C30" i="2" s="1"/>
  <c r="E25" i="2"/>
  <c r="E24" i="2"/>
  <c r="C19" i="2"/>
  <c r="C16" i="2"/>
  <c r="C15" i="2"/>
  <c r="C13" i="2"/>
  <c r="C14" i="2" s="1"/>
  <c r="C18" i="2" s="1"/>
  <c r="C21" i="2" s="1"/>
  <c r="C10" i="2"/>
  <c r="C11" i="2" s="1"/>
  <c r="C9" i="2"/>
  <c r="F3" i="1"/>
  <c r="H8" i="2" l="1"/>
  <c r="H5" i="1" l="1"/>
  <c r="G3" i="1"/>
  <c r="F5" i="1" s="1"/>
</calcChain>
</file>

<file path=xl/sharedStrings.xml><?xml version="1.0" encoding="utf-8"?>
<sst xmlns="http://schemas.openxmlformats.org/spreadsheetml/2006/main" count="152" uniqueCount="137">
  <si>
    <t>FOCUSPOS</t>
  </si>
  <si>
    <t>FOCUSTEM</t>
  </si>
  <si>
    <t>DATE-OBS</t>
  </si>
  <si>
    <t>PAS</t>
  </si>
  <si>
    <t>Delta °</t>
  </si>
  <si>
    <t>2024-08-06T01.24.26.827</t>
  </si>
  <si>
    <t>2024-08-06T01.27.28.286</t>
  </si>
  <si>
    <t>2024-08-06T01.30.29.972</t>
  </si>
  <si>
    <t>2024-08-06T01.33.31.431</t>
  </si>
  <si>
    <t>2024-08-06T01.36.32.956</t>
  </si>
  <si>
    <t>2024-08-06T01.39.34.349</t>
  </si>
  <si>
    <t>2024-08-06T01.42.35.811</t>
  </si>
  <si>
    <t>2024-08-06T01.45.37.227</t>
  </si>
  <si>
    <t>2024-08-06T01.50.19.907</t>
  </si>
  <si>
    <t>2024-08-06T01.54.27.844</t>
  </si>
  <si>
    <t>2024-08-06T01.58.37.789</t>
  </si>
  <si>
    <t>2024-08-06T02.02.47.798</t>
  </si>
  <si>
    <t>2024-08-06T02.06.55.807</t>
  </si>
  <si>
    <t>2024-08-06T02.11.03.836</t>
  </si>
  <si>
    <t>2024-08-06T02.15.13.813</t>
  </si>
  <si>
    <t>2024-08-06T00.26.32.733</t>
  </si>
  <si>
    <t>2024-08-06T00.30.12.794</t>
  </si>
  <si>
    <t>2024-08-06T00.33.46.775</t>
  </si>
  <si>
    <t>2024-08-06T00.37.10.603</t>
  </si>
  <si>
    <t>2024-08-06T00.40.48.583</t>
  </si>
  <si>
    <t>2024-08-06T00.44.24.695</t>
  </si>
  <si>
    <t>2024-08-06T00.47.58.802</t>
  </si>
  <si>
    <t>2024-08-06T00.51.41.143</t>
  </si>
  <si>
    <t>2024-08-06T00.55.24.633</t>
  </si>
  <si>
    <t>2024-08-06T00.59.08.458</t>
  </si>
  <si>
    <t>2024-08-06T01.02.52.534</t>
  </si>
  <si>
    <t>2024-08-06T01.06.24.393</t>
  </si>
  <si>
    <t>2024-08-06T01.10.08.530</t>
  </si>
  <si>
    <t>2024-08-06T01.13.52.420</t>
  </si>
  <si>
    <t>2024-08-06T01.17.36.886</t>
  </si>
  <si>
    <t>2024-08-06T00.06.30.866</t>
  </si>
  <si>
    <t>2024-08-06T00.10.04.238</t>
  </si>
  <si>
    <t>2024-08-06T00.13.40.681</t>
  </si>
  <si>
    <t>2024-08-06T00.16.58.793</t>
  </si>
  <si>
    <t>2024-08-06T00.20.30.690</t>
  </si>
  <si>
    <t>2024-08-05T23.18.35.235</t>
  </si>
  <si>
    <t>2024-08-05T23.22.02.587</t>
  </si>
  <si>
    <t>2024-08-05T23.25.31.319</t>
  </si>
  <si>
    <t>2024-08-05T23.29.09.224</t>
  </si>
  <si>
    <t>2024-08-05T23.32.40.708</t>
  </si>
  <si>
    <t>2024-08-05T23.36.13.067</t>
  </si>
  <si>
    <t>2024-08-05T23.39.34.808</t>
  </si>
  <si>
    <t>2024-08-05T23.43.08.847</t>
  </si>
  <si>
    <t>2024-08-05T23.46.35.004</t>
  </si>
  <si>
    <t>2024-08-05T23.50.14.928</t>
  </si>
  <si>
    <t>2024-08-05T23.53.46.772</t>
  </si>
  <si>
    <t>2024-08-05T23.57.10.973</t>
  </si>
  <si>
    <t>2024-08-06T00.00.40.802</t>
  </si>
  <si>
    <t>2024-08-05T22.43.53.652</t>
  </si>
  <si>
    <t>2024-08-05T22.47.29.558</t>
  </si>
  <si>
    <t>2024-08-05T23.09.01.129</t>
  </si>
  <si>
    <t>2024-08-05T23.12.38.609</t>
  </si>
  <si>
    <t>2024-08-05T22.13.15.301</t>
  </si>
  <si>
    <t>2024-08-05T22.16.55.561</t>
  </si>
  <si>
    <t>2024-08-05T22.20.29.418</t>
  </si>
  <si>
    <t>2024-08-05T22.23.51.780</t>
  </si>
  <si>
    <t>2024-08-05T22.27.17.086</t>
  </si>
  <si>
    <t>2024-08-05T22.30.53.414</t>
  </si>
  <si>
    <t>2024-08-05T22.34.25.273</t>
  </si>
  <si>
    <t>2024-08-05T22.38.01.253</t>
  </si>
  <si>
    <t>2024-08-05T21.40.01.897</t>
  </si>
  <si>
    <t>2024-08-05T21.43.31.701</t>
  </si>
  <si>
    <t>2024-08-05T21.46.57.767</t>
  </si>
  <si>
    <t>2024-08-05T21.50.17.605</t>
  </si>
  <si>
    <t>2024-08-05T21.53.49.849</t>
  </si>
  <si>
    <t>2024-08-05T21.57.07.541</t>
  </si>
  <si>
    <t>2024-08-05T22.00.31.695</t>
  </si>
  <si>
    <t>2024-08-05T22.04.03.654</t>
  </si>
  <si>
    <t>2024-08-05T22.07.23.341</t>
  </si>
  <si>
    <t>2024-08-05T21.00.14.135</t>
  </si>
  <si>
    <t>2024-08-05T21.03.50.125</t>
  </si>
  <si>
    <t>2024-08-05T21.07.13.748</t>
  </si>
  <si>
    <t>2024-08-05T21.10.51.788</t>
  </si>
  <si>
    <t>2024-08-05T21.14.29.757</t>
  </si>
  <si>
    <t>2024-08-05T21.18.13.820</t>
  </si>
  <si>
    <t>2024-08-05T21.21.14.980</t>
  </si>
  <si>
    <t>2024-08-05T21.27.06.664</t>
  </si>
  <si>
    <t>2024-08-05T21.30.27.916</t>
  </si>
  <si>
    <t>2024-08-05T21.33.57.610</t>
  </si>
  <si>
    <t>2024-08-05T20.54.19.791</t>
  </si>
  <si>
    <t>Pente</t>
  </si>
  <si>
    <t>Vous avez</t>
  </si>
  <si>
    <t>pas</t>
  </si>
  <si>
    <t>pas par</t>
  </si>
  <si>
    <t>.</t>
  </si>
  <si>
    <t>Focus</t>
  </si>
  <si>
    <t>Remplir les cases blanches</t>
  </si>
  <si>
    <t>Commentaire</t>
  </si>
  <si>
    <t>Diametre</t>
  </si>
  <si>
    <t>mm</t>
  </si>
  <si>
    <t>TSA102</t>
  </si>
  <si>
    <t>Focale</t>
  </si>
  <si>
    <t>avec Reducteur 0,75x</t>
  </si>
  <si>
    <t>Barlow</t>
  </si>
  <si>
    <t>X</t>
  </si>
  <si>
    <t>Taille pixel</t>
  </si>
  <si>
    <t>µm</t>
  </si>
  <si>
    <t>Echantillonage</t>
  </si>
  <si>
    <t>"/pixel</t>
  </si>
  <si>
    <t>Pouvoir separateur</t>
  </si>
  <si>
    <t>"</t>
  </si>
  <si>
    <t>Echantillonage idéal</t>
  </si>
  <si>
    <t>Longueur d'onde</t>
  </si>
  <si>
    <t>nm</t>
  </si>
  <si>
    <t>Diffraction limite</t>
  </si>
  <si>
    <t>rad</t>
  </si>
  <si>
    <t>Dr</t>
  </si>
  <si>
    <t>Diametre premier anneau diffraction</t>
  </si>
  <si>
    <t>Dfwhm</t>
  </si>
  <si>
    <t>Diamètre Airy</t>
  </si>
  <si>
    <t>seeing</t>
  </si>
  <si>
    <t>FWHM</t>
  </si>
  <si>
    <t>CFZ</t>
  </si>
  <si>
    <t>Critical Focus Zone</t>
  </si>
  <si>
    <t>t facteur tolerance</t>
  </si>
  <si>
    <t xml:space="preserve"> (15-20%)</t>
  </si>
  <si>
    <t>NCFZ</t>
  </si>
  <si>
    <t>New Critical Focus Zone</t>
  </si>
  <si>
    <t>Calcul distance par pas</t>
  </si>
  <si>
    <t>Distance parcourue</t>
  </si>
  <si>
    <t>Nombre de pas</t>
  </si>
  <si>
    <t>1 pas</t>
  </si>
  <si>
    <t>jeu</t>
  </si>
  <si>
    <t>(facultatif)</t>
  </si>
  <si>
    <t>Mise au point tout les X°</t>
  </si>
  <si>
    <t xml:space="preserve"> (determination de X)</t>
  </si>
  <si>
    <t>Pas par °</t>
  </si>
  <si>
    <t>Distance en pas de CFZ</t>
  </si>
  <si>
    <t>Distance en pas de NCFZ</t>
  </si>
  <si>
    <t>Conseil, mise au point tout les</t>
  </si>
  <si>
    <t>°. (2xCFZ)</t>
  </si>
  <si>
    <t>°. (2xNCFZ)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</si>
</sst>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\°"/>
    <numFmt numFmtId="165" formatCode="0.000"/>
    <numFmt numFmtId="166" formatCode="#,##0.000"/>
    <numFmt numFmtId="167" formatCode="\P\o\u\r\ 0&quot; Pas&quot;"/>
    <numFmt numFmtId="168" formatCode="\P\o\u\r\ 0&quot; mm&quot;"/>
    <numFmt numFmtId="169" formatCode="#,##0.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5">
    <xf numFmtId="0" fontId="0" fillId="0" borderId="0" xfId="0"/>
    <xf numFmtId="0" fontId="0" fillId="0" borderId="10" xfId="0" applyBorder="1"/>
    <xf numFmtId="0" fontId="0" fillId="0" borderId="12" xfId="0" applyBorder="1"/>
    <xf numFmtId="0" fontId="0" fillId="33" borderId="15" xfId="0" applyFill="1" applyBorder="1"/>
    <xf numFmtId="0" fontId="0" fillId="33" borderId="16" xfId="0" applyFill="1" applyBorder="1"/>
    <xf numFmtId="0" fontId="0" fillId="33" borderId="17" xfId="0" applyFill="1" applyBorder="1"/>
    <xf numFmtId="0" fontId="0" fillId="34" borderId="13" xfId="0" applyFill="1" applyBorder="1"/>
    <xf numFmtId="0" fontId="18" fillId="34" borderId="14" xfId="0" applyFont="1" applyFill="1" applyBorder="1"/>
    <xf numFmtId="0" fontId="19" fillId="35" borderId="18" xfId="0" applyFont="1" applyFill="1" applyBorder="1" applyAlignment="1">
      <alignment horizontal="right"/>
    </xf>
    <xf numFmtId="0" fontId="19" fillId="35" borderId="19" xfId="0" applyFont="1" applyFill="1" applyBorder="1" applyAlignment="1">
      <alignment horizontal="center"/>
    </xf>
    <xf numFmtId="0" fontId="19" fillId="35" borderId="19" xfId="0" applyFont="1" applyFill="1" applyBorder="1"/>
    <xf numFmtId="164" fontId="19" fillId="35" borderId="19" xfId="0" applyNumberFormat="1" applyFont="1" applyFill="1" applyBorder="1"/>
    <xf numFmtId="0" fontId="19" fillId="35" borderId="20" xfId="0" applyFont="1" applyFill="1" applyBorder="1"/>
    <xf numFmtId="0" fontId="0" fillId="33" borderId="15" xfId="0" applyFill="1" applyBorder="1" applyAlignment="1">
      <alignment horizontal="center"/>
    </xf>
    <xf numFmtId="0" fontId="0" fillId="33" borderId="16" xfId="0" applyFill="1" applyBorder="1" applyAlignment="1">
      <alignment horizontal="center"/>
    </xf>
    <xf numFmtId="0" fontId="0" fillId="33" borderId="17" xfId="0" applyFill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33" borderId="11" xfId="0" applyFill="1" applyBorder="1" applyAlignment="1">
      <alignment horizontal="center"/>
    </xf>
    <xf numFmtId="0" fontId="0" fillId="33" borderId="21" xfId="0" applyFill="1" applyBorder="1"/>
    <xf numFmtId="0" fontId="0" fillId="0" borderId="22" xfId="0" applyBorder="1"/>
    <xf numFmtId="0" fontId="0" fillId="33" borderId="23" xfId="0" applyFill="1" applyBorder="1"/>
    <xf numFmtId="0" fontId="0" fillId="33" borderId="24" xfId="0" applyFill="1" applyBorder="1"/>
    <xf numFmtId="0" fontId="0" fillId="33" borderId="25" xfId="0" applyFill="1" applyBorder="1"/>
    <xf numFmtId="0" fontId="0" fillId="33" borderId="26" xfId="0" applyFill="1" applyBorder="1"/>
    <xf numFmtId="0" fontId="0" fillId="33" borderId="27" xfId="0" applyFill="1" applyBorder="1"/>
    <xf numFmtId="165" fontId="0" fillId="33" borderId="10" xfId="0" applyNumberFormat="1" applyFill="1" applyBorder="1"/>
    <xf numFmtId="0" fontId="0" fillId="33" borderId="28" xfId="0" applyFill="1" applyBorder="1" applyAlignment="1">
      <alignment horizontal="left" vertical="center"/>
    </xf>
    <xf numFmtId="11" fontId="0" fillId="33" borderId="10" xfId="0" applyNumberFormat="1" applyFill="1" applyBorder="1"/>
    <xf numFmtId="0" fontId="0" fillId="33" borderId="21" xfId="0" applyFill="1" applyBorder="1" applyAlignment="1">
      <alignment horizontal="left" vertical="center"/>
    </xf>
    <xf numFmtId="2" fontId="0" fillId="33" borderId="10" xfId="0" applyNumberFormat="1" applyFill="1" applyBorder="1"/>
    <xf numFmtId="166" fontId="0" fillId="33" borderId="10" xfId="0" applyNumberFormat="1" applyFill="1" applyBorder="1"/>
    <xf numFmtId="0" fontId="0" fillId="33" borderId="28" xfId="0" applyFill="1" applyBorder="1"/>
    <xf numFmtId="0" fontId="0" fillId="33" borderId="29" xfId="0" applyFill="1" applyBorder="1"/>
    <xf numFmtId="0" fontId="0" fillId="33" borderId="30" xfId="0" applyFill="1" applyBorder="1"/>
    <xf numFmtId="0" fontId="0" fillId="33" borderId="18" xfId="0" applyFill="1" applyBorder="1" applyAlignment="1">
      <alignment horizontal="center" vertical="center"/>
    </xf>
    <xf numFmtId="0" fontId="0" fillId="33" borderId="19" xfId="0" applyFill="1" applyBorder="1" applyAlignment="1">
      <alignment horizontal="center" vertical="center"/>
    </xf>
    <xf numFmtId="4" fontId="0" fillId="0" borderId="22" xfId="0" applyNumberFormat="1" applyBorder="1"/>
    <xf numFmtId="167" fontId="0" fillId="33" borderId="27" xfId="0" applyNumberFormat="1" applyFill="1" applyBorder="1" applyAlignment="1">
      <alignment horizontal="left"/>
    </xf>
    <xf numFmtId="168" fontId="0" fillId="33" borderId="27" xfId="0" applyNumberFormat="1" applyFill="1" applyBorder="1" applyAlignment="1">
      <alignment horizontal="left"/>
    </xf>
    <xf numFmtId="169" fontId="0" fillId="33" borderId="10" xfId="0" applyNumberFormat="1" applyFill="1" applyBorder="1"/>
    <xf numFmtId="4" fontId="0" fillId="33" borderId="27" xfId="0" applyNumberFormat="1" applyFill="1" applyBorder="1"/>
    <xf numFmtId="4" fontId="0" fillId="33" borderId="10" xfId="0" applyNumberFormat="1" applyFill="1" applyBorder="1"/>
    <xf numFmtId="4" fontId="0" fillId="0" borderId="10" xfId="0" applyNumberFormat="1" applyBorder="1"/>
    <xf numFmtId="0" fontId="0" fillId="33" borderId="31" xfId="0" applyFill="1" applyBorder="1" applyAlignment="1">
      <alignment horizontal="left" vertical="center"/>
    </xf>
    <xf numFmtId="0" fontId="0" fillId="33" borderId="18" xfId="0" applyFill="1" applyBorder="1" applyAlignment="1">
      <alignment horizontal="left"/>
    </xf>
    <xf numFmtId="0" fontId="0" fillId="33" borderId="20" xfId="0" applyFill="1" applyBorder="1" applyAlignment="1">
      <alignment horizontal="center"/>
    </xf>
    <xf numFmtId="0" fontId="14" fillId="0" borderId="0" xfId="0" applyFont="1"/>
    <xf numFmtId="0" fontId="20" fillId="35" borderId="32" xfId="0" applyFont="1" applyFill="1" applyBorder="1"/>
    <xf numFmtId="2" fontId="20" fillId="35" borderId="33" xfId="0" applyNumberFormat="1" applyFont="1" applyFill="1" applyBorder="1"/>
    <xf numFmtId="0" fontId="20" fillId="35" borderId="34" xfId="0" applyFont="1" applyFill="1" applyBorder="1"/>
    <xf numFmtId="0" fontId="20" fillId="35" borderId="35" xfId="0" applyFont="1" applyFill="1" applyBorder="1"/>
    <xf numFmtId="2" fontId="20" fillId="35" borderId="36" xfId="0" applyNumberFormat="1" applyFont="1" applyFill="1" applyBorder="1"/>
    <xf numFmtId="0" fontId="20" fillId="35" borderId="37" xfId="0" applyFont="1" applyFill="1" applyBorder="1"/>
    <xf numFmtId="0" fontId="0" fillId="35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FITS_keys!$A$1</c:f>
              <c:strCache>
                <c:ptCount val="1"/>
                <c:pt idx="0">
                  <c:v>FOCUSPOS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cat>
            <c:strRef>
              <c:f>FITS_keys!$C$2:$C$100</c:f>
              <c:strCache>
                <c:ptCount val="80"/>
                <c:pt idx="0">
                  <c:v>2024-08-06T01.24.26.827</c:v>
                </c:pt>
                <c:pt idx="1">
                  <c:v>2024-08-06T01.27.28.286</c:v>
                </c:pt>
                <c:pt idx="2">
                  <c:v>2024-08-06T01.30.29.972</c:v>
                </c:pt>
                <c:pt idx="3">
                  <c:v>2024-08-06T01.33.31.431</c:v>
                </c:pt>
                <c:pt idx="4">
                  <c:v>2024-08-06T01.36.32.956</c:v>
                </c:pt>
                <c:pt idx="5">
                  <c:v>2024-08-06T01.39.34.349</c:v>
                </c:pt>
                <c:pt idx="6">
                  <c:v>2024-08-06T01.42.35.811</c:v>
                </c:pt>
                <c:pt idx="7">
                  <c:v>2024-08-06T01.45.37.227</c:v>
                </c:pt>
                <c:pt idx="8">
                  <c:v>2024-08-06T01.50.19.907</c:v>
                </c:pt>
                <c:pt idx="9">
                  <c:v>2024-08-06T01.54.27.844</c:v>
                </c:pt>
                <c:pt idx="10">
                  <c:v>2024-08-06T01.58.37.789</c:v>
                </c:pt>
                <c:pt idx="11">
                  <c:v>2024-08-06T02.02.47.798</c:v>
                </c:pt>
                <c:pt idx="12">
                  <c:v>2024-08-06T02.06.55.807</c:v>
                </c:pt>
                <c:pt idx="13">
                  <c:v>2024-08-06T02.11.03.836</c:v>
                </c:pt>
                <c:pt idx="14">
                  <c:v>2024-08-06T02.15.13.813</c:v>
                </c:pt>
                <c:pt idx="15">
                  <c:v>2024-08-06T00.26.32.733</c:v>
                </c:pt>
                <c:pt idx="16">
                  <c:v>2024-08-06T00.30.12.794</c:v>
                </c:pt>
                <c:pt idx="17">
                  <c:v>2024-08-06T00.33.46.775</c:v>
                </c:pt>
                <c:pt idx="18">
                  <c:v>2024-08-06T00.37.10.603</c:v>
                </c:pt>
                <c:pt idx="19">
                  <c:v>2024-08-06T00.40.48.583</c:v>
                </c:pt>
                <c:pt idx="20">
                  <c:v>2024-08-06T00.44.24.695</c:v>
                </c:pt>
                <c:pt idx="21">
                  <c:v>2024-08-06T00.47.58.802</c:v>
                </c:pt>
                <c:pt idx="22">
                  <c:v>2024-08-06T00.51.41.143</c:v>
                </c:pt>
                <c:pt idx="23">
                  <c:v>2024-08-06T00.55.24.633</c:v>
                </c:pt>
                <c:pt idx="24">
                  <c:v>2024-08-06T00.59.08.458</c:v>
                </c:pt>
                <c:pt idx="25">
                  <c:v>2024-08-06T01.02.52.534</c:v>
                </c:pt>
                <c:pt idx="26">
                  <c:v>2024-08-06T01.06.24.393</c:v>
                </c:pt>
                <c:pt idx="27">
                  <c:v>2024-08-06T01.10.08.530</c:v>
                </c:pt>
                <c:pt idx="28">
                  <c:v>2024-08-06T01.13.52.420</c:v>
                </c:pt>
                <c:pt idx="29">
                  <c:v>2024-08-06T01.17.36.886</c:v>
                </c:pt>
                <c:pt idx="30">
                  <c:v>2024-08-06T00.06.30.866</c:v>
                </c:pt>
                <c:pt idx="31">
                  <c:v>2024-08-06T00.10.04.238</c:v>
                </c:pt>
                <c:pt idx="32">
                  <c:v>2024-08-06T00.13.40.681</c:v>
                </c:pt>
                <c:pt idx="33">
                  <c:v>2024-08-06T00.16.58.793</c:v>
                </c:pt>
                <c:pt idx="34">
                  <c:v>2024-08-06T00.20.30.690</c:v>
                </c:pt>
                <c:pt idx="35">
                  <c:v>2024-08-05T23.18.35.235</c:v>
                </c:pt>
                <c:pt idx="36">
                  <c:v>2024-08-05T23.22.02.587</c:v>
                </c:pt>
                <c:pt idx="37">
                  <c:v>2024-08-05T23.25.31.319</c:v>
                </c:pt>
                <c:pt idx="38">
                  <c:v>2024-08-05T23.29.09.224</c:v>
                </c:pt>
                <c:pt idx="39">
                  <c:v>2024-08-05T23.32.40.708</c:v>
                </c:pt>
                <c:pt idx="40">
                  <c:v>2024-08-05T23.36.13.067</c:v>
                </c:pt>
                <c:pt idx="41">
                  <c:v>2024-08-05T23.39.34.808</c:v>
                </c:pt>
                <c:pt idx="42">
                  <c:v>2024-08-05T23.43.08.847</c:v>
                </c:pt>
                <c:pt idx="43">
                  <c:v>2024-08-05T23.46.35.004</c:v>
                </c:pt>
                <c:pt idx="44">
                  <c:v>2024-08-05T23.50.14.928</c:v>
                </c:pt>
                <c:pt idx="45">
                  <c:v>2024-08-05T23.53.46.772</c:v>
                </c:pt>
                <c:pt idx="46">
                  <c:v>2024-08-05T23.57.10.973</c:v>
                </c:pt>
                <c:pt idx="47">
                  <c:v>2024-08-06T00.00.40.802</c:v>
                </c:pt>
                <c:pt idx="48">
                  <c:v>2024-08-05T22.43.53.652</c:v>
                </c:pt>
                <c:pt idx="49">
                  <c:v>2024-08-05T22.47.29.558</c:v>
                </c:pt>
                <c:pt idx="50">
                  <c:v>2024-08-05T23.09.01.129</c:v>
                </c:pt>
                <c:pt idx="51">
                  <c:v>2024-08-05T23.12.38.609</c:v>
                </c:pt>
                <c:pt idx="52">
                  <c:v>2024-08-05T22.13.15.301</c:v>
                </c:pt>
                <c:pt idx="53">
                  <c:v>2024-08-05T22.16.55.561</c:v>
                </c:pt>
                <c:pt idx="54">
                  <c:v>2024-08-05T22.20.29.418</c:v>
                </c:pt>
                <c:pt idx="55">
                  <c:v>2024-08-05T22.23.51.780</c:v>
                </c:pt>
                <c:pt idx="56">
                  <c:v>2024-08-05T22.27.17.086</c:v>
                </c:pt>
                <c:pt idx="57">
                  <c:v>2024-08-05T22.30.53.414</c:v>
                </c:pt>
                <c:pt idx="58">
                  <c:v>2024-08-05T22.34.25.273</c:v>
                </c:pt>
                <c:pt idx="59">
                  <c:v>2024-08-05T22.38.01.253</c:v>
                </c:pt>
                <c:pt idx="60">
                  <c:v>2024-08-05T21.40.01.897</c:v>
                </c:pt>
                <c:pt idx="61">
                  <c:v>2024-08-05T21.43.31.701</c:v>
                </c:pt>
                <c:pt idx="62">
                  <c:v>2024-08-05T21.46.57.767</c:v>
                </c:pt>
                <c:pt idx="63">
                  <c:v>2024-08-05T21.50.17.605</c:v>
                </c:pt>
                <c:pt idx="64">
                  <c:v>2024-08-05T21.53.49.849</c:v>
                </c:pt>
                <c:pt idx="65">
                  <c:v>2024-08-05T21.57.07.541</c:v>
                </c:pt>
                <c:pt idx="66">
                  <c:v>2024-08-05T22.00.31.695</c:v>
                </c:pt>
                <c:pt idx="67">
                  <c:v>2024-08-05T22.04.03.654</c:v>
                </c:pt>
                <c:pt idx="68">
                  <c:v>2024-08-05T22.07.23.341</c:v>
                </c:pt>
                <c:pt idx="69">
                  <c:v>2024-08-05T21.00.14.135</c:v>
                </c:pt>
                <c:pt idx="70">
                  <c:v>2024-08-05T21.03.50.125</c:v>
                </c:pt>
                <c:pt idx="71">
                  <c:v>2024-08-05T21.07.13.748</c:v>
                </c:pt>
                <c:pt idx="72">
                  <c:v>2024-08-05T21.10.51.788</c:v>
                </c:pt>
                <c:pt idx="73">
                  <c:v>2024-08-05T21.14.29.757</c:v>
                </c:pt>
                <c:pt idx="74">
                  <c:v>2024-08-05T21.18.13.820</c:v>
                </c:pt>
                <c:pt idx="75">
                  <c:v>2024-08-05T21.21.14.980</c:v>
                </c:pt>
                <c:pt idx="76">
                  <c:v>2024-08-05T21.27.06.664</c:v>
                </c:pt>
                <c:pt idx="77">
                  <c:v>2024-08-05T21.30.27.916</c:v>
                </c:pt>
                <c:pt idx="78">
                  <c:v>2024-08-05T21.33.57.610</c:v>
                </c:pt>
                <c:pt idx="79">
                  <c:v>2024-08-05T20.54.19.791</c:v>
                </c:pt>
              </c:strCache>
            </c:strRef>
          </c:cat>
          <c:val>
            <c:numRef>
              <c:f>FITS_keys!$A$2:$A$100</c:f>
              <c:numCache>
                <c:formatCode>General</c:formatCode>
                <c:ptCount val="99"/>
                <c:pt idx="0">
                  <c:v>7178</c:v>
                </c:pt>
                <c:pt idx="1">
                  <c:v>7178</c:v>
                </c:pt>
                <c:pt idx="2">
                  <c:v>7178</c:v>
                </c:pt>
                <c:pt idx="3">
                  <c:v>7178</c:v>
                </c:pt>
                <c:pt idx="4">
                  <c:v>7178</c:v>
                </c:pt>
                <c:pt idx="5">
                  <c:v>7178</c:v>
                </c:pt>
                <c:pt idx="6">
                  <c:v>7178</c:v>
                </c:pt>
                <c:pt idx="7">
                  <c:v>7178</c:v>
                </c:pt>
                <c:pt idx="8">
                  <c:v>7178</c:v>
                </c:pt>
                <c:pt idx="9">
                  <c:v>7178</c:v>
                </c:pt>
                <c:pt idx="10">
                  <c:v>7178</c:v>
                </c:pt>
                <c:pt idx="11">
                  <c:v>7178</c:v>
                </c:pt>
                <c:pt idx="12">
                  <c:v>7178</c:v>
                </c:pt>
                <c:pt idx="13">
                  <c:v>7178</c:v>
                </c:pt>
                <c:pt idx="14">
                  <c:v>7178</c:v>
                </c:pt>
                <c:pt idx="15">
                  <c:v>7220</c:v>
                </c:pt>
                <c:pt idx="16">
                  <c:v>7220</c:v>
                </c:pt>
                <c:pt idx="17">
                  <c:v>7220</c:v>
                </c:pt>
                <c:pt idx="18">
                  <c:v>7220</c:v>
                </c:pt>
                <c:pt idx="19">
                  <c:v>7220</c:v>
                </c:pt>
                <c:pt idx="20">
                  <c:v>7220</c:v>
                </c:pt>
                <c:pt idx="21">
                  <c:v>7220</c:v>
                </c:pt>
                <c:pt idx="22">
                  <c:v>7220</c:v>
                </c:pt>
                <c:pt idx="23">
                  <c:v>7220</c:v>
                </c:pt>
                <c:pt idx="24">
                  <c:v>7220</c:v>
                </c:pt>
                <c:pt idx="25">
                  <c:v>7220</c:v>
                </c:pt>
                <c:pt idx="26">
                  <c:v>7220</c:v>
                </c:pt>
                <c:pt idx="27">
                  <c:v>7220</c:v>
                </c:pt>
                <c:pt idx="28">
                  <c:v>7220</c:v>
                </c:pt>
                <c:pt idx="29">
                  <c:v>7220</c:v>
                </c:pt>
                <c:pt idx="30">
                  <c:v>7237</c:v>
                </c:pt>
                <c:pt idx="31">
                  <c:v>7237</c:v>
                </c:pt>
                <c:pt idx="32">
                  <c:v>7237</c:v>
                </c:pt>
                <c:pt idx="33">
                  <c:v>7237</c:v>
                </c:pt>
                <c:pt idx="34">
                  <c:v>7237</c:v>
                </c:pt>
                <c:pt idx="35">
                  <c:v>7258</c:v>
                </c:pt>
                <c:pt idx="36">
                  <c:v>7258</c:v>
                </c:pt>
                <c:pt idx="37">
                  <c:v>7258</c:v>
                </c:pt>
                <c:pt idx="38">
                  <c:v>7258</c:v>
                </c:pt>
                <c:pt idx="39">
                  <c:v>7258</c:v>
                </c:pt>
                <c:pt idx="40">
                  <c:v>7258</c:v>
                </c:pt>
                <c:pt idx="41">
                  <c:v>7258</c:v>
                </c:pt>
                <c:pt idx="42">
                  <c:v>7258</c:v>
                </c:pt>
                <c:pt idx="43">
                  <c:v>7258</c:v>
                </c:pt>
                <c:pt idx="44">
                  <c:v>7258</c:v>
                </c:pt>
                <c:pt idx="45">
                  <c:v>7258</c:v>
                </c:pt>
                <c:pt idx="46">
                  <c:v>7258</c:v>
                </c:pt>
                <c:pt idx="47">
                  <c:v>7258</c:v>
                </c:pt>
                <c:pt idx="48">
                  <c:v>7292</c:v>
                </c:pt>
                <c:pt idx="49">
                  <c:v>7292</c:v>
                </c:pt>
                <c:pt idx="50">
                  <c:v>7292</c:v>
                </c:pt>
                <c:pt idx="51">
                  <c:v>7292</c:v>
                </c:pt>
                <c:pt idx="52">
                  <c:v>7328</c:v>
                </c:pt>
                <c:pt idx="53">
                  <c:v>7328</c:v>
                </c:pt>
                <c:pt idx="54">
                  <c:v>7328</c:v>
                </c:pt>
                <c:pt idx="55">
                  <c:v>7328</c:v>
                </c:pt>
                <c:pt idx="56">
                  <c:v>7328</c:v>
                </c:pt>
                <c:pt idx="57">
                  <c:v>7328</c:v>
                </c:pt>
                <c:pt idx="58">
                  <c:v>7328</c:v>
                </c:pt>
                <c:pt idx="59">
                  <c:v>7328</c:v>
                </c:pt>
                <c:pt idx="60">
                  <c:v>7359</c:v>
                </c:pt>
                <c:pt idx="61">
                  <c:v>7359</c:v>
                </c:pt>
                <c:pt idx="62">
                  <c:v>7359</c:v>
                </c:pt>
                <c:pt idx="63">
                  <c:v>7359</c:v>
                </c:pt>
                <c:pt idx="64">
                  <c:v>7359</c:v>
                </c:pt>
                <c:pt idx="65">
                  <c:v>7359</c:v>
                </c:pt>
                <c:pt idx="66">
                  <c:v>7359</c:v>
                </c:pt>
                <c:pt idx="67">
                  <c:v>7359</c:v>
                </c:pt>
                <c:pt idx="68">
                  <c:v>7359</c:v>
                </c:pt>
                <c:pt idx="69">
                  <c:v>7377</c:v>
                </c:pt>
                <c:pt idx="70">
                  <c:v>7377</c:v>
                </c:pt>
                <c:pt idx="71">
                  <c:v>7377</c:v>
                </c:pt>
                <c:pt idx="72">
                  <c:v>7377</c:v>
                </c:pt>
                <c:pt idx="73">
                  <c:v>7377</c:v>
                </c:pt>
                <c:pt idx="74">
                  <c:v>7377</c:v>
                </c:pt>
                <c:pt idx="75">
                  <c:v>7377</c:v>
                </c:pt>
                <c:pt idx="76">
                  <c:v>7377</c:v>
                </c:pt>
                <c:pt idx="77">
                  <c:v>7377</c:v>
                </c:pt>
                <c:pt idx="78">
                  <c:v>7377</c:v>
                </c:pt>
                <c:pt idx="79">
                  <c:v>7402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2F2-451D-B234-53502EF6FE2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698157584"/>
        <c:axId val="698151024"/>
      </c:lineChart>
      <c:lineChart>
        <c:grouping val="standard"/>
        <c:varyColors val="0"/>
        <c:ser>
          <c:idx val="2"/>
          <c:order val="0"/>
          <c:tx>
            <c:strRef>
              <c:f>FITS_keys!$B$1</c:f>
              <c:strCache>
                <c:ptCount val="1"/>
                <c:pt idx="0">
                  <c:v>FOCUSTEM</c:v>
                </c:pt>
              </c:strCache>
            </c:strRef>
          </c:tx>
          <c:spPr>
            <a:ln w="34925" cap="rnd">
              <a:solidFill>
                <a:srgbClr val="92D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FITS_keys!$C$2:$C$100</c:f>
              <c:strCache>
                <c:ptCount val="80"/>
                <c:pt idx="0">
                  <c:v>2024-08-06T01.24.26.827</c:v>
                </c:pt>
                <c:pt idx="1">
                  <c:v>2024-08-06T01.27.28.286</c:v>
                </c:pt>
                <c:pt idx="2">
                  <c:v>2024-08-06T01.30.29.972</c:v>
                </c:pt>
                <c:pt idx="3">
                  <c:v>2024-08-06T01.33.31.431</c:v>
                </c:pt>
                <c:pt idx="4">
                  <c:v>2024-08-06T01.36.32.956</c:v>
                </c:pt>
                <c:pt idx="5">
                  <c:v>2024-08-06T01.39.34.349</c:v>
                </c:pt>
                <c:pt idx="6">
                  <c:v>2024-08-06T01.42.35.811</c:v>
                </c:pt>
                <c:pt idx="7">
                  <c:v>2024-08-06T01.45.37.227</c:v>
                </c:pt>
                <c:pt idx="8">
                  <c:v>2024-08-06T01.50.19.907</c:v>
                </c:pt>
                <c:pt idx="9">
                  <c:v>2024-08-06T01.54.27.844</c:v>
                </c:pt>
                <c:pt idx="10">
                  <c:v>2024-08-06T01.58.37.789</c:v>
                </c:pt>
                <c:pt idx="11">
                  <c:v>2024-08-06T02.02.47.798</c:v>
                </c:pt>
                <c:pt idx="12">
                  <c:v>2024-08-06T02.06.55.807</c:v>
                </c:pt>
                <c:pt idx="13">
                  <c:v>2024-08-06T02.11.03.836</c:v>
                </c:pt>
                <c:pt idx="14">
                  <c:v>2024-08-06T02.15.13.813</c:v>
                </c:pt>
                <c:pt idx="15">
                  <c:v>2024-08-06T00.26.32.733</c:v>
                </c:pt>
                <c:pt idx="16">
                  <c:v>2024-08-06T00.30.12.794</c:v>
                </c:pt>
                <c:pt idx="17">
                  <c:v>2024-08-06T00.33.46.775</c:v>
                </c:pt>
                <c:pt idx="18">
                  <c:v>2024-08-06T00.37.10.603</c:v>
                </c:pt>
                <c:pt idx="19">
                  <c:v>2024-08-06T00.40.48.583</c:v>
                </c:pt>
                <c:pt idx="20">
                  <c:v>2024-08-06T00.44.24.695</c:v>
                </c:pt>
                <c:pt idx="21">
                  <c:v>2024-08-06T00.47.58.802</c:v>
                </c:pt>
                <c:pt idx="22">
                  <c:v>2024-08-06T00.51.41.143</c:v>
                </c:pt>
                <c:pt idx="23">
                  <c:v>2024-08-06T00.55.24.633</c:v>
                </c:pt>
                <c:pt idx="24">
                  <c:v>2024-08-06T00.59.08.458</c:v>
                </c:pt>
                <c:pt idx="25">
                  <c:v>2024-08-06T01.02.52.534</c:v>
                </c:pt>
                <c:pt idx="26">
                  <c:v>2024-08-06T01.06.24.393</c:v>
                </c:pt>
                <c:pt idx="27">
                  <c:v>2024-08-06T01.10.08.530</c:v>
                </c:pt>
                <c:pt idx="28">
                  <c:v>2024-08-06T01.13.52.420</c:v>
                </c:pt>
                <c:pt idx="29">
                  <c:v>2024-08-06T01.17.36.886</c:v>
                </c:pt>
                <c:pt idx="30">
                  <c:v>2024-08-06T00.06.30.866</c:v>
                </c:pt>
                <c:pt idx="31">
                  <c:v>2024-08-06T00.10.04.238</c:v>
                </c:pt>
                <c:pt idx="32">
                  <c:v>2024-08-06T00.13.40.681</c:v>
                </c:pt>
                <c:pt idx="33">
                  <c:v>2024-08-06T00.16.58.793</c:v>
                </c:pt>
                <c:pt idx="34">
                  <c:v>2024-08-06T00.20.30.690</c:v>
                </c:pt>
                <c:pt idx="35">
                  <c:v>2024-08-05T23.18.35.235</c:v>
                </c:pt>
                <c:pt idx="36">
                  <c:v>2024-08-05T23.22.02.587</c:v>
                </c:pt>
                <c:pt idx="37">
                  <c:v>2024-08-05T23.25.31.319</c:v>
                </c:pt>
                <c:pt idx="38">
                  <c:v>2024-08-05T23.29.09.224</c:v>
                </c:pt>
                <c:pt idx="39">
                  <c:v>2024-08-05T23.32.40.708</c:v>
                </c:pt>
                <c:pt idx="40">
                  <c:v>2024-08-05T23.36.13.067</c:v>
                </c:pt>
                <c:pt idx="41">
                  <c:v>2024-08-05T23.39.34.808</c:v>
                </c:pt>
                <c:pt idx="42">
                  <c:v>2024-08-05T23.43.08.847</c:v>
                </c:pt>
                <c:pt idx="43">
                  <c:v>2024-08-05T23.46.35.004</c:v>
                </c:pt>
                <c:pt idx="44">
                  <c:v>2024-08-05T23.50.14.928</c:v>
                </c:pt>
                <c:pt idx="45">
                  <c:v>2024-08-05T23.53.46.772</c:v>
                </c:pt>
                <c:pt idx="46">
                  <c:v>2024-08-05T23.57.10.973</c:v>
                </c:pt>
                <c:pt idx="47">
                  <c:v>2024-08-06T00.00.40.802</c:v>
                </c:pt>
                <c:pt idx="48">
                  <c:v>2024-08-05T22.43.53.652</c:v>
                </c:pt>
                <c:pt idx="49">
                  <c:v>2024-08-05T22.47.29.558</c:v>
                </c:pt>
                <c:pt idx="50">
                  <c:v>2024-08-05T23.09.01.129</c:v>
                </c:pt>
                <c:pt idx="51">
                  <c:v>2024-08-05T23.12.38.609</c:v>
                </c:pt>
                <c:pt idx="52">
                  <c:v>2024-08-05T22.13.15.301</c:v>
                </c:pt>
                <c:pt idx="53">
                  <c:v>2024-08-05T22.16.55.561</c:v>
                </c:pt>
                <c:pt idx="54">
                  <c:v>2024-08-05T22.20.29.418</c:v>
                </c:pt>
                <c:pt idx="55">
                  <c:v>2024-08-05T22.23.51.780</c:v>
                </c:pt>
                <c:pt idx="56">
                  <c:v>2024-08-05T22.27.17.086</c:v>
                </c:pt>
                <c:pt idx="57">
                  <c:v>2024-08-05T22.30.53.414</c:v>
                </c:pt>
                <c:pt idx="58">
                  <c:v>2024-08-05T22.34.25.273</c:v>
                </c:pt>
                <c:pt idx="59">
                  <c:v>2024-08-05T22.38.01.253</c:v>
                </c:pt>
                <c:pt idx="60">
                  <c:v>2024-08-05T21.40.01.897</c:v>
                </c:pt>
                <c:pt idx="61">
                  <c:v>2024-08-05T21.43.31.701</c:v>
                </c:pt>
                <c:pt idx="62">
                  <c:v>2024-08-05T21.46.57.767</c:v>
                </c:pt>
                <c:pt idx="63">
                  <c:v>2024-08-05T21.50.17.605</c:v>
                </c:pt>
                <c:pt idx="64">
                  <c:v>2024-08-05T21.53.49.849</c:v>
                </c:pt>
                <c:pt idx="65">
                  <c:v>2024-08-05T21.57.07.541</c:v>
                </c:pt>
                <c:pt idx="66">
                  <c:v>2024-08-05T22.00.31.695</c:v>
                </c:pt>
                <c:pt idx="67">
                  <c:v>2024-08-05T22.04.03.654</c:v>
                </c:pt>
                <c:pt idx="68">
                  <c:v>2024-08-05T22.07.23.341</c:v>
                </c:pt>
                <c:pt idx="69">
                  <c:v>2024-08-05T21.00.14.135</c:v>
                </c:pt>
                <c:pt idx="70">
                  <c:v>2024-08-05T21.03.50.125</c:v>
                </c:pt>
                <c:pt idx="71">
                  <c:v>2024-08-05T21.07.13.748</c:v>
                </c:pt>
                <c:pt idx="72">
                  <c:v>2024-08-05T21.10.51.788</c:v>
                </c:pt>
                <c:pt idx="73">
                  <c:v>2024-08-05T21.14.29.757</c:v>
                </c:pt>
                <c:pt idx="74">
                  <c:v>2024-08-05T21.18.13.820</c:v>
                </c:pt>
                <c:pt idx="75">
                  <c:v>2024-08-05T21.21.14.980</c:v>
                </c:pt>
                <c:pt idx="76">
                  <c:v>2024-08-05T21.27.06.664</c:v>
                </c:pt>
                <c:pt idx="77">
                  <c:v>2024-08-05T21.30.27.916</c:v>
                </c:pt>
                <c:pt idx="78">
                  <c:v>2024-08-05T21.33.57.610</c:v>
                </c:pt>
                <c:pt idx="79">
                  <c:v>2024-08-05T20.54.19.791</c:v>
                </c:pt>
              </c:strCache>
            </c:strRef>
          </c:cat>
          <c:val>
            <c:numRef>
              <c:f>FITS_keys!$B$2:$B$100</c:f>
              <c:numCache>
                <c:formatCode>General</c:formatCode>
                <c:ptCount val="99"/>
                <c:pt idx="0">
                  <c:v>17.629999160766602</c:v>
                </c:pt>
                <c:pt idx="1">
                  <c:v>17.620000839233398</c:v>
                </c:pt>
                <c:pt idx="2">
                  <c:v>17.649999618530298</c:v>
                </c:pt>
                <c:pt idx="3">
                  <c:v>17.559999465942401</c:v>
                </c:pt>
                <c:pt idx="4">
                  <c:v>17.549999237060501</c:v>
                </c:pt>
                <c:pt idx="5">
                  <c:v>17.469999313354499</c:v>
                </c:pt>
                <c:pt idx="6">
                  <c:v>17.440000534057599</c:v>
                </c:pt>
                <c:pt idx="7">
                  <c:v>17.290000915527301</c:v>
                </c:pt>
                <c:pt idx="8">
                  <c:v>17.030000686645501</c:v>
                </c:pt>
                <c:pt idx="9">
                  <c:v>17.190000534057599</c:v>
                </c:pt>
                <c:pt idx="10">
                  <c:v>17.0100002288818</c:v>
                </c:pt>
                <c:pt idx="11">
                  <c:v>16.809999465942401</c:v>
                </c:pt>
                <c:pt idx="12">
                  <c:v>16.860000610351602</c:v>
                </c:pt>
                <c:pt idx="13">
                  <c:v>16.930000305175799</c:v>
                </c:pt>
                <c:pt idx="14">
                  <c:v>16.909999847412099</c:v>
                </c:pt>
                <c:pt idx="15">
                  <c:v>18.530000686645501</c:v>
                </c:pt>
                <c:pt idx="16">
                  <c:v>18.4799995422363</c:v>
                </c:pt>
                <c:pt idx="17">
                  <c:v>18.7299995422363</c:v>
                </c:pt>
                <c:pt idx="18">
                  <c:v>18.670000076293899</c:v>
                </c:pt>
                <c:pt idx="19">
                  <c:v>18.7299995422363</c:v>
                </c:pt>
                <c:pt idx="20">
                  <c:v>18.639999389648398</c:v>
                </c:pt>
                <c:pt idx="21">
                  <c:v>18.559999465942401</c:v>
                </c:pt>
                <c:pt idx="22">
                  <c:v>18.4899997711182</c:v>
                </c:pt>
                <c:pt idx="23">
                  <c:v>18.469999313354499</c:v>
                </c:pt>
                <c:pt idx="24">
                  <c:v>18.360000610351602</c:v>
                </c:pt>
                <c:pt idx="25">
                  <c:v>18.350000381469702</c:v>
                </c:pt>
                <c:pt idx="26">
                  <c:v>18.360000610351602</c:v>
                </c:pt>
                <c:pt idx="27">
                  <c:v>18.309999465942401</c:v>
                </c:pt>
                <c:pt idx="28">
                  <c:v>18.139999389648398</c:v>
                </c:pt>
                <c:pt idx="29">
                  <c:v>17.909999847412099</c:v>
                </c:pt>
                <c:pt idx="30">
                  <c:v>19.100000381469702</c:v>
                </c:pt>
                <c:pt idx="31">
                  <c:v>19.090000152587901</c:v>
                </c:pt>
                <c:pt idx="32">
                  <c:v>18.850000381469702</c:v>
                </c:pt>
                <c:pt idx="33">
                  <c:v>18.700000762939499</c:v>
                </c:pt>
                <c:pt idx="34">
                  <c:v>18.600000381469702</c:v>
                </c:pt>
                <c:pt idx="35">
                  <c:v>19.670000076293899</c:v>
                </c:pt>
                <c:pt idx="36">
                  <c:v>19.549999237060501</c:v>
                </c:pt>
                <c:pt idx="37">
                  <c:v>19.2299995422363</c:v>
                </c:pt>
                <c:pt idx="38">
                  <c:v>19.180000305175799</c:v>
                </c:pt>
                <c:pt idx="39">
                  <c:v>19.100000381469702</c:v>
                </c:pt>
                <c:pt idx="40">
                  <c:v>19.120000839233398</c:v>
                </c:pt>
                <c:pt idx="41">
                  <c:v>19.2299995422363</c:v>
                </c:pt>
                <c:pt idx="42">
                  <c:v>19.329999923706101</c:v>
                </c:pt>
                <c:pt idx="43">
                  <c:v>19.159999847412099</c:v>
                </c:pt>
                <c:pt idx="44">
                  <c:v>19.040000915527301</c:v>
                </c:pt>
                <c:pt idx="45">
                  <c:v>19.200000762939499</c:v>
                </c:pt>
                <c:pt idx="46">
                  <c:v>19.100000381469702</c:v>
                </c:pt>
                <c:pt idx="47">
                  <c:v>18.940000534057599</c:v>
                </c:pt>
                <c:pt idx="48">
                  <c:v>19.920000076293899</c:v>
                </c:pt>
                <c:pt idx="49">
                  <c:v>19.75</c:v>
                </c:pt>
                <c:pt idx="50">
                  <c:v>19.659999847412099</c:v>
                </c:pt>
                <c:pt idx="51">
                  <c:v>19.5100002288818</c:v>
                </c:pt>
                <c:pt idx="52">
                  <c:v>20.870000839233398</c:v>
                </c:pt>
                <c:pt idx="53">
                  <c:v>20.829999923706101</c:v>
                </c:pt>
                <c:pt idx="54">
                  <c:v>20.700000762939499</c:v>
                </c:pt>
                <c:pt idx="55">
                  <c:v>20.579999923706101</c:v>
                </c:pt>
                <c:pt idx="56">
                  <c:v>20.620000839233398</c:v>
                </c:pt>
                <c:pt idx="57">
                  <c:v>20.450000762939499</c:v>
                </c:pt>
                <c:pt idx="58">
                  <c:v>20.440000534057599</c:v>
                </c:pt>
                <c:pt idx="59">
                  <c:v>20.309999465942401</c:v>
                </c:pt>
                <c:pt idx="60">
                  <c:v>21.409999847412099</c:v>
                </c:pt>
                <c:pt idx="61">
                  <c:v>21.280000686645501</c:v>
                </c:pt>
                <c:pt idx="62">
                  <c:v>21.5100002288818</c:v>
                </c:pt>
                <c:pt idx="63">
                  <c:v>21.25</c:v>
                </c:pt>
                <c:pt idx="64">
                  <c:v>21.2299995422363</c:v>
                </c:pt>
                <c:pt idx="65">
                  <c:v>21.280000686645501</c:v>
                </c:pt>
                <c:pt idx="66">
                  <c:v>21.030000686645501</c:v>
                </c:pt>
                <c:pt idx="67">
                  <c:v>21.110000610351602</c:v>
                </c:pt>
                <c:pt idx="68">
                  <c:v>20.940000534057599</c:v>
                </c:pt>
                <c:pt idx="69">
                  <c:v>21.889999389648398</c:v>
                </c:pt>
                <c:pt idx="70">
                  <c:v>21.75</c:v>
                </c:pt>
                <c:pt idx="71">
                  <c:v>21.7600002288818</c:v>
                </c:pt>
                <c:pt idx="72">
                  <c:v>21.569999694824201</c:v>
                </c:pt>
                <c:pt idx="73">
                  <c:v>21.440000534057599</c:v>
                </c:pt>
                <c:pt idx="74">
                  <c:v>21.350000381469702</c:v>
                </c:pt>
                <c:pt idx="75">
                  <c:v>21.2399997711182</c:v>
                </c:pt>
                <c:pt idx="76">
                  <c:v>21.450000762939499</c:v>
                </c:pt>
                <c:pt idx="77">
                  <c:v>21.399999618530298</c:v>
                </c:pt>
                <c:pt idx="78">
                  <c:v>21.309999465942401</c:v>
                </c:pt>
                <c:pt idx="79">
                  <c:v>21.889999389648398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2F2-451D-B234-53502EF6FE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8132528"/>
        <c:axId val="768130888"/>
      </c:lineChart>
      <c:catAx>
        <c:axId val="698157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n-US"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8151024"/>
        <c:crosses val="autoZero"/>
        <c:auto val="1"/>
        <c:lblAlgn val="ctr"/>
        <c:lblOffset val="100"/>
        <c:noMultiLvlLbl val="0"/>
      </c:catAx>
      <c:valAx>
        <c:axId val="698151024"/>
        <c:scaling>
          <c:orientation val="minMax"/>
          <c:min val="650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FOCUSPOS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8157584"/>
        <c:crosses val="autoZero"/>
        <c:crossBetween val="between"/>
      </c:valAx>
      <c:valAx>
        <c:axId val="76813088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8132528"/>
        <c:crosses val="max"/>
        <c:crossBetween val="between"/>
      </c:valAx>
      <c:catAx>
        <c:axId val="7681325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681308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FITS_keys!$B$1</c:f>
              <c:strCache>
                <c:ptCount val="1"/>
                <c:pt idx="0">
                  <c:v>FOCUSTEM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trendline>
            <c:name>TENDANCE</c:name>
            <c:spPr>
              <a:ln w="19050" cap="rnd">
                <a:solidFill>
                  <a:srgbClr val="92D050"/>
                </a:solidFill>
                <a:prstDash val="solid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2.2605147553854982E-2"/>
                  <c:y val="0.1004896195531086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FITS_keys!$A$2:$A$100</c:f>
              <c:numCache>
                <c:formatCode>General</c:formatCode>
                <c:ptCount val="99"/>
                <c:pt idx="0">
                  <c:v>7178</c:v>
                </c:pt>
                <c:pt idx="1">
                  <c:v>7178</c:v>
                </c:pt>
                <c:pt idx="2">
                  <c:v>7178</c:v>
                </c:pt>
                <c:pt idx="3">
                  <c:v>7178</c:v>
                </c:pt>
                <c:pt idx="4">
                  <c:v>7178</c:v>
                </c:pt>
                <c:pt idx="5">
                  <c:v>7178</c:v>
                </c:pt>
                <c:pt idx="6">
                  <c:v>7178</c:v>
                </c:pt>
                <c:pt idx="7">
                  <c:v>7178</c:v>
                </c:pt>
                <c:pt idx="8">
                  <c:v>7178</c:v>
                </c:pt>
                <c:pt idx="9">
                  <c:v>7178</c:v>
                </c:pt>
                <c:pt idx="10">
                  <c:v>7178</c:v>
                </c:pt>
                <c:pt idx="11">
                  <c:v>7178</c:v>
                </c:pt>
                <c:pt idx="12">
                  <c:v>7178</c:v>
                </c:pt>
                <c:pt idx="13">
                  <c:v>7178</c:v>
                </c:pt>
                <c:pt idx="14">
                  <c:v>7178</c:v>
                </c:pt>
                <c:pt idx="15">
                  <c:v>7220</c:v>
                </c:pt>
                <c:pt idx="16">
                  <c:v>7220</c:v>
                </c:pt>
                <c:pt idx="17">
                  <c:v>7220</c:v>
                </c:pt>
                <c:pt idx="18">
                  <c:v>7220</c:v>
                </c:pt>
                <c:pt idx="19">
                  <c:v>7220</c:v>
                </c:pt>
                <c:pt idx="20">
                  <c:v>7220</c:v>
                </c:pt>
                <c:pt idx="21">
                  <c:v>7220</c:v>
                </c:pt>
                <c:pt idx="22">
                  <c:v>7220</c:v>
                </c:pt>
                <c:pt idx="23">
                  <c:v>7220</c:v>
                </c:pt>
                <c:pt idx="24">
                  <c:v>7220</c:v>
                </c:pt>
                <c:pt idx="25">
                  <c:v>7220</c:v>
                </c:pt>
                <c:pt idx="26">
                  <c:v>7220</c:v>
                </c:pt>
                <c:pt idx="27">
                  <c:v>7220</c:v>
                </c:pt>
                <c:pt idx="28">
                  <c:v>7220</c:v>
                </c:pt>
                <c:pt idx="29">
                  <c:v>7220</c:v>
                </c:pt>
                <c:pt idx="30">
                  <c:v>7237</c:v>
                </c:pt>
                <c:pt idx="31">
                  <c:v>7237</c:v>
                </c:pt>
                <c:pt idx="32">
                  <c:v>7237</c:v>
                </c:pt>
                <c:pt idx="33">
                  <c:v>7237</c:v>
                </c:pt>
                <c:pt idx="34">
                  <c:v>7237</c:v>
                </c:pt>
                <c:pt idx="35">
                  <c:v>7258</c:v>
                </c:pt>
                <c:pt idx="36">
                  <c:v>7258</c:v>
                </c:pt>
                <c:pt idx="37">
                  <c:v>7258</c:v>
                </c:pt>
                <c:pt idx="38">
                  <c:v>7258</c:v>
                </c:pt>
                <c:pt idx="39">
                  <c:v>7258</c:v>
                </c:pt>
                <c:pt idx="40">
                  <c:v>7258</c:v>
                </c:pt>
                <c:pt idx="41">
                  <c:v>7258</c:v>
                </c:pt>
                <c:pt idx="42">
                  <c:v>7258</c:v>
                </c:pt>
                <c:pt idx="43">
                  <c:v>7258</c:v>
                </c:pt>
                <c:pt idx="44">
                  <c:v>7258</c:v>
                </c:pt>
                <c:pt idx="45">
                  <c:v>7258</c:v>
                </c:pt>
                <c:pt idx="46">
                  <c:v>7258</c:v>
                </c:pt>
                <c:pt idx="47">
                  <c:v>7258</c:v>
                </c:pt>
                <c:pt idx="48">
                  <c:v>7292</c:v>
                </c:pt>
                <c:pt idx="49">
                  <c:v>7292</c:v>
                </c:pt>
                <c:pt idx="50">
                  <c:v>7292</c:v>
                </c:pt>
                <c:pt idx="51">
                  <c:v>7292</c:v>
                </c:pt>
                <c:pt idx="52">
                  <c:v>7328</c:v>
                </c:pt>
                <c:pt idx="53">
                  <c:v>7328</c:v>
                </c:pt>
                <c:pt idx="54">
                  <c:v>7328</c:v>
                </c:pt>
                <c:pt idx="55">
                  <c:v>7328</c:v>
                </c:pt>
                <c:pt idx="56">
                  <c:v>7328</c:v>
                </c:pt>
                <c:pt idx="57">
                  <c:v>7328</c:v>
                </c:pt>
                <c:pt idx="58">
                  <c:v>7328</c:v>
                </c:pt>
                <c:pt idx="59">
                  <c:v>7328</c:v>
                </c:pt>
                <c:pt idx="60">
                  <c:v>7359</c:v>
                </c:pt>
                <c:pt idx="61">
                  <c:v>7359</c:v>
                </c:pt>
                <c:pt idx="62">
                  <c:v>7359</c:v>
                </c:pt>
                <c:pt idx="63">
                  <c:v>7359</c:v>
                </c:pt>
                <c:pt idx="64">
                  <c:v>7359</c:v>
                </c:pt>
                <c:pt idx="65">
                  <c:v>7359</c:v>
                </c:pt>
                <c:pt idx="66">
                  <c:v>7359</c:v>
                </c:pt>
                <c:pt idx="67">
                  <c:v>7359</c:v>
                </c:pt>
                <c:pt idx="68">
                  <c:v>7359</c:v>
                </c:pt>
                <c:pt idx="69">
                  <c:v>7377</c:v>
                </c:pt>
                <c:pt idx="70">
                  <c:v>7377</c:v>
                </c:pt>
                <c:pt idx="71">
                  <c:v>7377</c:v>
                </c:pt>
                <c:pt idx="72">
                  <c:v>7377</c:v>
                </c:pt>
                <c:pt idx="73">
                  <c:v>7377</c:v>
                </c:pt>
                <c:pt idx="74">
                  <c:v>7377</c:v>
                </c:pt>
                <c:pt idx="75">
                  <c:v>7377</c:v>
                </c:pt>
                <c:pt idx="76">
                  <c:v>7377</c:v>
                </c:pt>
                <c:pt idx="77">
                  <c:v>7377</c:v>
                </c:pt>
                <c:pt idx="78">
                  <c:v>7377</c:v>
                </c:pt>
                <c:pt idx="79">
                  <c:v>7402</c:v>
                </c:pt>
              </c:numCache>
            </c:numRef>
          </c:xVal>
          <c:yVal>
            <c:numRef>
              <c:f>FITS_keys!$B$2:$B$100</c:f>
              <c:numCache>
                <c:formatCode>General</c:formatCode>
                <c:ptCount val="99"/>
                <c:pt idx="0">
                  <c:v>17.629999160766602</c:v>
                </c:pt>
                <c:pt idx="1">
                  <c:v>17.620000839233398</c:v>
                </c:pt>
                <c:pt idx="2">
                  <c:v>17.649999618530298</c:v>
                </c:pt>
                <c:pt idx="3">
                  <c:v>17.559999465942401</c:v>
                </c:pt>
                <c:pt idx="4">
                  <c:v>17.549999237060501</c:v>
                </c:pt>
                <c:pt idx="5">
                  <c:v>17.469999313354499</c:v>
                </c:pt>
                <c:pt idx="6">
                  <c:v>17.440000534057599</c:v>
                </c:pt>
                <c:pt idx="7">
                  <c:v>17.290000915527301</c:v>
                </c:pt>
                <c:pt idx="8">
                  <c:v>17.030000686645501</c:v>
                </c:pt>
                <c:pt idx="9">
                  <c:v>17.190000534057599</c:v>
                </c:pt>
                <c:pt idx="10">
                  <c:v>17.0100002288818</c:v>
                </c:pt>
                <c:pt idx="11">
                  <c:v>16.809999465942401</c:v>
                </c:pt>
                <c:pt idx="12">
                  <c:v>16.860000610351602</c:v>
                </c:pt>
                <c:pt idx="13">
                  <c:v>16.930000305175799</c:v>
                </c:pt>
                <c:pt idx="14">
                  <c:v>16.909999847412099</c:v>
                </c:pt>
                <c:pt idx="15">
                  <c:v>18.530000686645501</c:v>
                </c:pt>
                <c:pt idx="16">
                  <c:v>18.4799995422363</c:v>
                </c:pt>
                <c:pt idx="17">
                  <c:v>18.7299995422363</c:v>
                </c:pt>
                <c:pt idx="18">
                  <c:v>18.670000076293899</c:v>
                </c:pt>
                <c:pt idx="19">
                  <c:v>18.7299995422363</c:v>
                </c:pt>
                <c:pt idx="20">
                  <c:v>18.639999389648398</c:v>
                </c:pt>
                <c:pt idx="21">
                  <c:v>18.559999465942401</c:v>
                </c:pt>
                <c:pt idx="22">
                  <c:v>18.4899997711182</c:v>
                </c:pt>
                <c:pt idx="23">
                  <c:v>18.469999313354499</c:v>
                </c:pt>
                <c:pt idx="24">
                  <c:v>18.360000610351602</c:v>
                </c:pt>
                <c:pt idx="25">
                  <c:v>18.350000381469702</c:v>
                </c:pt>
                <c:pt idx="26">
                  <c:v>18.360000610351602</c:v>
                </c:pt>
                <c:pt idx="27">
                  <c:v>18.309999465942401</c:v>
                </c:pt>
                <c:pt idx="28">
                  <c:v>18.139999389648398</c:v>
                </c:pt>
                <c:pt idx="29">
                  <c:v>17.909999847412099</c:v>
                </c:pt>
                <c:pt idx="30">
                  <c:v>19.100000381469702</c:v>
                </c:pt>
                <c:pt idx="31">
                  <c:v>19.090000152587901</c:v>
                </c:pt>
                <c:pt idx="32">
                  <c:v>18.850000381469702</c:v>
                </c:pt>
                <c:pt idx="33">
                  <c:v>18.700000762939499</c:v>
                </c:pt>
                <c:pt idx="34">
                  <c:v>18.600000381469702</c:v>
                </c:pt>
                <c:pt idx="35">
                  <c:v>19.670000076293899</c:v>
                </c:pt>
                <c:pt idx="36">
                  <c:v>19.549999237060501</c:v>
                </c:pt>
                <c:pt idx="37">
                  <c:v>19.2299995422363</c:v>
                </c:pt>
                <c:pt idx="38">
                  <c:v>19.180000305175799</c:v>
                </c:pt>
                <c:pt idx="39">
                  <c:v>19.100000381469702</c:v>
                </c:pt>
                <c:pt idx="40">
                  <c:v>19.120000839233398</c:v>
                </c:pt>
                <c:pt idx="41">
                  <c:v>19.2299995422363</c:v>
                </c:pt>
                <c:pt idx="42">
                  <c:v>19.329999923706101</c:v>
                </c:pt>
                <c:pt idx="43">
                  <c:v>19.159999847412099</c:v>
                </c:pt>
                <c:pt idx="44">
                  <c:v>19.040000915527301</c:v>
                </c:pt>
                <c:pt idx="45">
                  <c:v>19.200000762939499</c:v>
                </c:pt>
                <c:pt idx="46">
                  <c:v>19.100000381469702</c:v>
                </c:pt>
                <c:pt idx="47">
                  <c:v>18.940000534057599</c:v>
                </c:pt>
                <c:pt idx="48">
                  <c:v>19.920000076293899</c:v>
                </c:pt>
                <c:pt idx="49">
                  <c:v>19.75</c:v>
                </c:pt>
                <c:pt idx="50">
                  <c:v>19.659999847412099</c:v>
                </c:pt>
                <c:pt idx="51">
                  <c:v>19.5100002288818</c:v>
                </c:pt>
                <c:pt idx="52">
                  <c:v>20.870000839233398</c:v>
                </c:pt>
                <c:pt idx="53">
                  <c:v>20.829999923706101</c:v>
                </c:pt>
                <c:pt idx="54">
                  <c:v>20.700000762939499</c:v>
                </c:pt>
                <c:pt idx="55">
                  <c:v>20.579999923706101</c:v>
                </c:pt>
                <c:pt idx="56">
                  <c:v>20.620000839233398</c:v>
                </c:pt>
                <c:pt idx="57">
                  <c:v>20.450000762939499</c:v>
                </c:pt>
                <c:pt idx="58">
                  <c:v>20.440000534057599</c:v>
                </c:pt>
                <c:pt idx="59">
                  <c:v>20.309999465942401</c:v>
                </c:pt>
                <c:pt idx="60">
                  <c:v>21.409999847412099</c:v>
                </c:pt>
                <c:pt idx="61">
                  <c:v>21.280000686645501</c:v>
                </c:pt>
                <c:pt idx="62">
                  <c:v>21.5100002288818</c:v>
                </c:pt>
                <c:pt idx="63">
                  <c:v>21.25</c:v>
                </c:pt>
                <c:pt idx="64">
                  <c:v>21.2299995422363</c:v>
                </c:pt>
                <c:pt idx="65">
                  <c:v>21.280000686645501</c:v>
                </c:pt>
                <c:pt idx="66">
                  <c:v>21.030000686645501</c:v>
                </c:pt>
                <c:pt idx="67">
                  <c:v>21.110000610351602</c:v>
                </c:pt>
                <c:pt idx="68">
                  <c:v>20.940000534057599</c:v>
                </c:pt>
                <c:pt idx="69">
                  <c:v>21.889999389648398</c:v>
                </c:pt>
                <c:pt idx="70">
                  <c:v>21.75</c:v>
                </c:pt>
                <c:pt idx="71">
                  <c:v>21.7600002288818</c:v>
                </c:pt>
                <c:pt idx="72">
                  <c:v>21.569999694824201</c:v>
                </c:pt>
                <c:pt idx="73">
                  <c:v>21.440000534057599</c:v>
                </c:pt>
                <c:pt idx="74">
                  <c:v>21.350000381469702</c:v>
                </c:pt>
                <c:pt idx="75">
                  <c:v>21.2399997711182</c:v>
                </c:pt>
                <c:pt idx="76">
                  <c:v>21.450000762939499</c:v>
                </c:pt>
                <c:pt idx="77">
                  <c:v>21.399999618530298</c:v>
                </c:pt>
                <c:pt idx="78">
                  <c:v>21.309999465942401</c:v>
                </c:pt>
                <c:pt idx="79">
                  <c:v>21.889999389648398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29C-4F52-9E88-4D5755BE4D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3373552"/>
        <c:axId val="1393396016"/>
      </c:scatterChart>
      <c:valAx>
        <c:axId val="13933735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3396016"/>
        <c:crosses val="autoZero"/>
        <c:crossBetween val="midCat"/>
      </c:valAx>
      <c:valAx>
        <c:axId val="1393396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TEMPERATURE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33735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225877</xdr:colOff>
      <xdr:row>5</xdr:row>
      <xdr:rowOff>74022</xdr:rowOff>
    </xdr:from>
    <xdr:to>
      <xdr:col>16</xdr:col>
      <xdr:colOff>540202</xdr:colOff>
      <xdr:row>31</xdr:row>
      <xdr:rowOff>53069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D65F776-7C29-4EA5-C4A3-F8F1553273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174169</xdr:colOff>
      <xdr:row>31</xdr:row>
      <xdr:rowOff>141514</xdr:rowOff>
    </xdr:from>
    <xdr:to>
      <xdr:col>16</xdr:col>
      <xdr:colOff>511628</xdr:colOff>
      <xdr:row>52</xdr:row>
      <xdr:rowOff>185058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91D11F2-ECA4-4ECC-99CF-F290CD76DD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1"/>
  <sheetViews>
    <sheetView tabSelected="1" zoomScale="70" zoomScaleNormal="70" workbookViewId="0">
      <selection activeCell="S4" sqref="S4"/>
    </sheetView>
  </sheetViews>
  <sheetFormatPr baseColWidth="10" defaultRowHeight="14.4" x14ac:dyDescent="0.3"/>
  <cols>
    <col min="1" max="1" width="17.109375" customWidth="1"/>
    <col min="2" max="2" width="16" customWidth="1"/>
    <col min="3" max="3" width="24" customWidth="1"/>
    <col min="4" max="4" width="28.6640625" bestFit="1" customWidth="1"/>
    <col min="6" max="6" width="8.44140625" customWidth="1"/>
    <col min="7" max="7" width="8.109375" customWidth="1"/>
    <col min="8" max="8" width="4.5546875" customWidth="1"/>
    <col min="9" max="9" width="1.44140625" customWidth="1"/>
    <col min="12" max="12" width="21.21875" customWidth="1"/>
    <col min="15" max="15" width="34.77734375" customWidth="1"/>
  </cols>
  <sheetData>
    <row r="1" spans="1:9" ht="15" thickBot="1" x14ac:dyDescent="0.35">
      <c r="A1" s="54" t="s">
        <v>0</v>
      </c>
      <c r="B1" s="54" t="s">
        <v>1</v>
      </c>
      <c r="C1" s="54" t="s">
        <v>2</v>
      </c>
    </row>
    <row r="2" spans="1:9" ht="15" thickBot="1" x14ac:dyDescent="0.35">
      <c r="A2">
        <v>7178</v>
      </c>
      <c r="B2">
        <v>17.629999160766602</v>
      </c>
      <c r="C2" t="s">
        <v>5</v>
      </c>
      <c r="E2" s="3" t="s">
        <v>4</v>
      </c>
      <c r="F2" s="4" t="s">
        <v>85</v>
      </c>
      <c r="G2" s="5" t="s">
        <v>3</v>
      </c>
    </row>
    <row r="3" spans="1:9" ht="15" thickBot="1" x14ac:dyDescent="0.35">
      <c r="A3">
        <v>7178</v>
      </c>
      <c r="B3">
        <v>17.620000839233398</v>
      </c>
      <c r="C3" t="s">
        <v>6</v>
      </c>
      <c r="E3" s="2">
        <v>1</v>
      </c>
      <c r="F3" s="6">
        <f>SLOPE(B2:B200,A2:A200)</f>
        <v>2.0854075863896666E-2</v>
      </c>
      <c r="G3" s="7">
        <f>E3/F3</f>
        <v>47.952256744746784</v>
      </c>
    </row>
    <row r="4" spans="1:9" ht="15" thickBot="1" x14ac:dyDescent="0.35">
      <c r="A4">
        <v>7178</v>
      </c>
      <c r="B4">
        <v>17.649999618530298</v>
      </c>
      <c r="C4" t="s">
        <v>7</v>
      </c>
    </row>
    <row r="5" spans="1:9" ht="15" thickBot="1" x14ac:dyDescent="0.35">
      <c r="A5">
        <v>7178</v>
      </c>
      <c r="B5">
        <v>17.559999465942401</v>
      </c>
      <c r="C5" t="s">
        <v>8</v>
      </c>
      <c r="E5" s="8" t="s">
        <v>86</v>
      </c>
      <c r="F5" s="9">
        <f>ROUNDUP(G3,1)</f>
        <v>48</v>
      </c>
      <c r="G5" s="10" t="s">
        <v>88</v>
      </c>
      <c r="H5" s="11">
        <f>E3</f>
        <v>1</v>
      </c>
      <c r="I5" s="12" t="s">
        <v>89</v>
      </c>
    </row>
    <row r="6" spans="1:9" x14ac:dyDescent="0.3">
      <c r="A6">
        <v>7178</v>
      </c>
      <c r="B6">
        <v>17.549999237060501</v>
      </c>
      <c r="C6" t="s">
        <v>9</v>
      </c>
    </row>
    <row r="7" spans="1:9" x14ac:dyDescent="0.3">
      <c r="A7">
        <v>7178</v>
      </c>
      <c r="B7">
        <v>17.469999313354499</v>
      </c>
      <c r="C7" t="s">
        <v>10</v>
      </c>
    </row>
    <row r="8" spans="1:9" x14ac:dyDescent="0.3">
      <c r="A8">
        <v>7178</v>
      </c>
      <c r="B8">
        <v>17.440000534057599</v>
      </c>
      <c r="C8" t="s">
        <v>11</v>
      </c>
    </row>
    <row r="9" spans="1:9" x14ac:dyDescent="0.3">
      <c r="A9">
        <v>7178</v>
      </c>
      <c r="B9">
        <v>17.290000915527301</v>
      </c>
      <c r="C9" t="s">
        <v>12</v>
      </c>
    </row>
    <row r="10" spans="1:9" x14ac:dyDescent="0.3">
      <c r="A10">
        <v>7178</v>
      </c>
      <c r="B10">
        <v>17.030000686645501</v>
      </c>
      <c r="C10" t="s">
        <v>13</v>
      </c>
    </row>
    <row r="11" spans="1:9" x14ac:dyDescent="0.3">
      <c r="A11">
        <v>7178</v>
      </c>
      <c r="B11">
        <v>17.190000534057599</v>
      </c>
      <c r="C11" t="s">
        <v>14</v>
      </c>
    </row>
    <row r="12" spans="1:9" x14ac:dyDescent="0.3">
      <c r="A12">
        <v>7178</v>
      </c>
      <c r="B12">
        <v>17.0100002288818</v>
      </c>
      <c r="C12" t="s">
        <v>15</v>
      </c>
    </row>
    <row r="13" spans="1:9" x14ac:dyDescent="0.3">
      <c r="A13">
        <v>7178</v>
      </c>
      <c r="B13">
        <v>16.809999465942401</v>
      </c>
      <c r="C13" t="s">
        <v>16</v>
      </c>
    </row>
    <row r="14" spans="1:9" x14ac:dyDescent="0.3">
      <c r="A14">
        <v>7178</v>
      </c>
      <c r="B14">
        <v>16.860000610351602</v>
      </c>
      <c r="C14" t="s">
        <v>17</v>
      </c>
    </row>
    <row r="15" spans="1:9" x14ac:dyDescent="0.3">
      <c r="A15">
        <v>7178</v>
      </c>
      <c r="B15">
        <v>16.930000305175799</v>
      </c>
      <c r="C15" t="s">
        <v>18</v>
      </c>
    </row>
    <row r="16" spans="1:9" x14ac:dyDescent="0.3">
      <c r="A16">
        <v>7178</v>
      </c>
      <c r="B16">
        <v>16.909999847412099</v>
      </c>
      <c r="C16" t="s">
        <v>19</v>
      </c>
    </row>
    <row r="17" spans="1:3" x14ac:dyDescent="0.3">
      <c r="A17">
        <v>7220</v>
      </c>
      <c r="B17">
        <v>18.530000686645501</v>
      </c>
      <c r="C17" t="s">
        <v>20</v>
      </c>
    </row>
    <row r="18" spans="1:3" x14ac:dyDescent="0.3">
      <c r="A18">
        <v>7220</v>
      </c>
      <c r="B18">
        <v>18.4799995422363</v>
      </c>
      <c r="C18" t="s">
        <v>21</v>
      </c>
    </row>
    <row r="19" spans="1:3" x14ac:dyDescent="0.3">
      <c r="A19">
        <v>7220</v>
      </c>
      <c r="B19">
        <v>18.7299995422363</v>
      </c>
      <c r="C19" t="s">
        <v>22</v>
      </c>
    </row>
    <row r="20" spans="1:3" x14ac:dyDescent="0.3">
      <c r="A20">
        <v>7220</v>
      </c>
      <c r="B20">
        <v>18.670000076293899</v>
      </c>
      <c r="C20" t="s">
        <v>23</v>
      </c>
    </row>
    <row r="21" spans="1:3" x14ac:dyDescent="0.3">
      <c r="A21">
        <v>7220</v>
      </c>
      <c r="B21">
        <v>18.7299995422363</v>
      </c>
      <c r="C21" t="s">
        <v>24</v>
      </c>
    </row>
    <row r="22" spans="1:3" x14ac:dyDescent="0.3">
      <c r="A22">
        <v>7220</v>
      </c>
      <c r="B22">
        <v>18.639999389648398</v>
      </c>
      <c r="C22" t="s">
        <v>25</v>
      </c>
    </row>
    <row r="23" spans="1:3" x14ac:dyDescent="0.3">
      <c r="A23">
        <v>7220</v>
      </c>
      <c r="B23">
        <v>18.559999465942401</v>
      </c>
      <c r="C23" t="s">
        <v>26</v>
      </c>
    </row>
    <row r="24" spans="1:3" x14ac:dyDescent="0.3">
      <c r="A24">
        <v>7220</v>
      </c>
      <c r="B24">
        <v>18.4899997711182</v>
      </c>
      <c r="C24" t="s">
        <v>27</v>
      </c>
    </row>
    <row r="25" spans="1:3" x14ac:dyDescent="0.3">
      <c r="A25">
        <v>7220</v>
      </c>
      <c r="B25">
        <v>18.469999313354499</v>
      </c>
      <c r="C25" t="s">
        <v>28</v>
      </c>
    </row>
    <row r="26" spans="1:3" x14ac:dyDescent="0.3">
      <c r="A26">
        <v>7220</v>
      </c>
      <c r="B26">
        <v>18.360000610351602</v>
      </c>
      <c r="C26" t="s">
        <v>29</v>
      </c>
    </row>
    <row r="27" spans="1:3" x14ac:dyDescent="0.3">
      <c r="A27">
        <v>7220</v>
      </c>
      <c r="B27">
        <v>18.350000381469702</v>
      </c>
      <c r="C27" t="s">
        <v>30</v>
      </c>
    </row>
    <row r="28" spans="1:3" x14ac:dyDescent="0.3">
      <c r="A28">
        <v>7220</v>
      </c>
      <c r="B28">
        <v>18.360000610351602</v>
      </c>
      <c r="C28" t="s">
        <v>31</v>
      </c>
    </row>
    <row r="29" spans="1:3" x14ac:dyDescent="0.3">
      <c r="A29">
        <v>7220</v>
      </c>
      <c r="B29">
        <v>18.309999465942401</v>
      </c>
      <c r="C29" t="s">
        <v>32</v>
      </c>
    </row>
    <row r="30" spans="1:3" x14ac:dyDescent="0.3">
      <c r="A30">
        <v>7220</v>
      </c>
      <c r="B30">
        <v>18.139999389648398</v>
      </c>
      <c r="C30" t="s">
        <v>33</v>
      </c>
    </row>
    <row r="31" spans="1:3" x14ac:dyDescent="0.3">
      <c r="A31">
        <v>7220</v>
      </c>
      <c r="B31">
        <v>17.909999847412099</v>
      </c>
      <c r="C31" t="s">
        <v>34</v>
      </c>
    </row>
    <row r="32" spans="1:3" x14ac:dyDescent="0.3">
      <c r="A32">
        <v>7237</v>
      </c>
      <c r="B32">
        <v>19.100000381469702</v>
      </c>
      <c r="C32" t="s">
        <v>35</v>
      </c>
    </row>
    <row r="33" spans="1:3" x14ac:dyDescent="0.3">
      <c r="A33">
        <v>7237</v>
      </c>
      <c r="B33">
        <v>19.090000152587901</v>
      </c>
      <c r="C33" t="s">
        <v>36</v>
      </c>
    </row>
    <row r="34" spans="1:3" x14ac:dyDescent="0.3">
      <c r="A34">
        <v>7237</v>
      </c>
      <c r="B34">
        <v>18.850000381469702</v>
      </c>
      <c r="C34" t="s">
        <v>37</v>
      </c>
    </row>
    <row r="35" spans="1:3" x14ac:dyDescent="0.3">
      <c r="A35">
        <v>7237</v>
      </c>
      <c r="B35">
        <v>18.700000762939499</v>
      </c>
      <c r="C35" t="s">
        <v>38</v>
      </c>
    </row>
    <row r="36" spans="1:3" x14ac:dyDescent="0.3">
      <c r="A36">
        <v>7237</v>
      </c>
      <c r="B36">
        <v>18.600000381469702</v>
      </c>
      <c r="C36" t="s">
        <v>39</v>
      </c>
    </row>
    <row r="37" spans="1:3" x14ac:dyDescent="0.3">
      <c r="A37">
        <v>7258</v>
      </c>
      <c r="B37">
        <v>19.670000076293899</v>
      </c>
      <c r="C37" t="s">
        <v>40</v>
      </c>
    </row>
    <row r="38" spans="1:3" x14ac:dyDescent="0.3">
      <c r="A38">
        <v>7258</v>
      </c>
      <c r="B38">
        <v>19.549999237060501</v>
      </c>
      <c r="C38" t="s">
        <v>41</v>
      </c>
    </row>
    <row r="39" spans="1:3" x14ac:dyDescent="0.3">
      <c r="A39">
        <v>7258</v>
      </c>
      <c r="B39">
        <v>19.2299995422363</v>
      </c>
      <c r="C39" t="s">
        <v>42</v>
      </c>
    </row>
    <row r="40" spans="1:3" x14ac:dyDescent="0.3">
      <c r="A40">
        <v>7258</v>
      </c>
      <c r="B40">
        <v>19.180000305175799</v>
      </c>
      <c r="C40" t="s">
        <v>43</v>
      </c>
    </row>
    <row r="41" spans="1:3" x14ac:dyDescent="0.3">
      <c r="A41">
        <v>7258</v>
      </c>
      <c r="B41">
        <v>19.100000381469702</v>
      </c>
      <c r="C41" t="s">
        <v>44</v>
      </c>
    </row>
    <row r="42" spans="1:3" x14ac:dyDescent="0.3">
      <c r="A42">
        <v>7258</v>
      </c>
      <c r="B42">
        <v>19.120000839233398</v>
      </c>
      <c r="C42" t="s">
        <v>45</v>
      </c>
    </row>
    <row r="43" spans="1:3" x14ac:dyDescent="0.3">
      <c r="A43">
        <v>7258</v>
      </c>
      <c r="B43">
        <v>19.2299995422363</v>
      </c>
      <c r="C43" t="s">
        <v>46</v>
      </c>
    </row>
    <row r="44" spans="1:3" x14ac:dyDescent="0.3">
      <c r="A44">
        <v>7258</v>
      </c>
      <c r="B44">
        <v>19.329999923706101</v>
      </c>
      <c r="C44" t="s">
        <v>47</v>
      </c>
    </row>
    <row r="45" spans="1:3" x14ac:dyDescent="0.3">
      <c r="A45">
        <v>7258</v>
      </c>
      <c r="B45">
        <v>19.159999847412099</v>
      </c>
      <c r="C45" t="s">
        <v>48</v>
      </c>
    </row>
    <row r="46" spans="1:3" x14ac:dyDescent="0.3">
      <c r="A46">
        <v>7258</v>
      </c>
      <c r="B46">
        <v>19.040000915527301</v>
      </c>
      <c r="C46" t="s">
        <v>49</v>
      </c>
    </row>
    <row r="47" spans="1:3" x14ac:dyDescent="0.3">
      <c r="A47">
        <v>7258</v>
      </c>
      <c r="B47">
        <v>19.200000762939499</v>
      </c>
      <c r="C47" t="s">
        <v>50</v>
      </c>
    </row>
    <row r="48" spans="1:3" x14ac:dyDescent="0.3">
      <c r="A48">
        <v>7258</v>
      </c>
      <c r="B48">
        <v>19.100000381469702</v>
      </c>
      <c r="C48" t="s">
        <v>51</v>
      </c>
    </row>
    <row r="49" spans="1:3" x14ac:dyDescent="0.3">
      <c r="A49">
        <v>7258</v>
      </c>
      <c r="B49">
        <v>18.940000534057599</v>
      </c>
      <c r="C49" t="s">
        <v>52</v>
      </c>
    </row>
    <row r="50" spans="1:3" x14ac:dyDescent="0.3">
      <c r="A50">
        <v>7292</v>
      </c>
      <c r="B50">
        <v>19.920000076293899</v>
      </c>
      <c r="C50" t="s">
        <v>53</v>
      </c>
    </row>
    <row r="51" spans="1:3" x14ac:dyDescent="0.3">
      <c r="A51">
        <v>7292</v>
      </c>
      <c r="B51">
        <v>19.75</v>
      </c>
      <c r="C51" t="s">
        <v>54</v>
      </c>
    </row>
    <row r="52" spans="1:3" x14ac:dyDescent="0.3">
      <c r="A52">
        <v>7292</v>
      </c>
      <c r="B52">
        <v>19.659999847412099</v>
      </c>
      <c r="C52" t="s">
        <v>55</v>
      </c>
    </row>
    <row r="53" spans="1:3" x14ac:dyDescent="0.3">
      <c r="A53">
        <v>7292</v>
      </c>
      <c r="B53">
        <v>19.5100002288818</v>
      </c>
      <c r="C53" t="s">
        <v>56</v>
      </c>
    </row>
    <row r="54" spans="1:3" x14ac:dyDescent="0.3">
      <c r="A54">
        <v>7328</v>
      </c>
      <c r="B54">
        <v>20.870000839233398</v>
      </c>
      <c r="C54" t="s">
        <v>57</v>
      </c>
    </row>
    <row r="55" spans="1:3" x14ac:dyDescent="0.3">
      <c r="A55">
        <v>7328</v>
      </c>
      <c r="B55">
        <v>20.829999923706101</v>
      </c>
      <c r="C55" t="s">
        <v>58</v>
      </c>
    </row>
    <row r="56" spans="1:3" x14ac:dyDescent="0.3">
      <c r="A56">
        <v>7328</v>
      </c>
      <c r="B56">
        <v>20.700000762939499</v>
      </c>
      <c r="C56" t="s">
        <v>59</v>
      </c>
    </row>
    <row r="57" spans="1:3" x14ac:dyDescent="0.3">
      <c r="A57">
        <v>7328</v>
      </c>
      <c r="B57">
        <v>20.579999923706101</v>
      </c>
      <c r="C57" t="s">
        <v>60</v>
      </c>
    </row>
    <row r="58" spans="1:3" x14ac:dyDescent="0.3">
      <c r="A58">
        <v>7328</v>
      </c>
      <c r="B58">
        <v>20.620000839233398</v>
      </c>
      <c r="C58" t="s">
        <v>61</v>
      </c>
    </row>
    <row r="59" spans="1:3" x14ac:dyDescent="0.3">
      <c r="A59">
        <v>7328</v>
      </c>
      <c r="B59">
        <v>20.450000762939499</v>
      </c>
      <c r="C59" t="s">
        <v>62</v>
      </c>
    </row>
    <row r="60" spans="1:3" x14ac:dyDescent="0.3">
      <c r="A60">
        <v>7328</v>
      </c>
      <c r="B60">
        <v>20.440000534057599</v>
      </c>
      <c r="C60" t="s">
        <v>63</v>
      </c>
    </row>
    <row r="61" spans="1:3" x14ac:dyDescent="0.3">
      <c r="A61">
        <v>7328</v>
      </c>
      <c r="B61">
        <v>20.309999465942401</v>
      </c>
      <c r="C61" t="s">
        <v>64</v>
      </c>
    </row>
    <row r="62" spans="1:3" x14ac:dyDescent="0.3">
      <c r="A62">
        <v>7359</v>
      </c>
      <c r="B62">
        <v>21.409999847412099</v>
      </c>
      <c r="C62" t="s">
        <v>65</v>
      </c>
    </row>
    <row r="63" spans="1:3" x14ac:dyDescent="0.3">
      <c r="A63">
        <v>7359</v>
      </c>
      <c r="B63">
        <v>21.280000686645501</v>
      </c>
      <c r="C63" t="s">
        <v>66</v>
      </c>
    </row>
    <row r="64" spans="1:3" x14ac:dyDescent="0.3">
      <c r="A64">
        <v>7359</v>
      </c>
      <c r="B64">
        <v>21.5100002288818</v>
      </c>
      <c r="C64" t="s">
        <v>67</v>
      </c>
    </row>
    <row r="65" spans="1:3" x14ac:dyDescent="0.3">
      <c r="A65">
        <v>7359</v>
      </c>
      <c r="B65">
        <v>21.25</v>
      </c>
      <c r="C65" t="s">
        <v>68</v>
      </c>
    </row>
    <row r="66" spans="1:3" x14ac:dyDescent="0.3">
      <c r="A66">
        <v>7359</v>
      </c>
      <c r="B66">
        <v>21.2299995422363</v>
      </c>
      <c r="C66" t="s">
        <v>69</v>
      </c>
    </row>
    <row r="67" spans="1:3" x14ac:dyDescent="0.3">
      <c r="A67">
        <v>7359</v>
      </c>
      <c r="B67">
        <v>21.280000686645501</v>
      </c>
      <c r="C67" t="s">
        <v>70</v>
      </c>
    </row>
    <row r="68" spans="1:3" x14ac:dyDescent="0.3">
      <c r="A68">
        <v>7359</v>
      </c>
      <c r="B68">
        <v>21.030000686645501</v>
      </c>
      <c r="C68" t="s">
        <v>71</v>
      </c>
    </row>
    <row r="69" spans="1:3" x14ac:dyDescent="0.3">
      <c r="A69">
        <v>7359</v>
      </c>
      <c r="B69">
        <v>21.110000610351602</v>
      </c>
      <c r="C69" t="s">
        <v>72</v>
      </c>
    </row>
    <row r="70" spans="1:3" x14ac:dyDescent="0.3">
      <c r="A70">
        <v>7359</v>
      </c>
      <c r="B70">
        <v>20.940000534057599</v>
      </c>
      <c r="C70" t="s">
        <v>73</v>
      </c>
    </row>
    <row r="71" spans="1:3" x14ac:dyDescent="0.3">
      <c r="A71">
        <v>7377</v>
      </c>
      <c r="B71">
        <v>21.889999389648398</v>
      </c>
      <c r="C71" t="s">
        <v>74</v>
      </c>
    </row>
    <row r="72" spans="1:3" x14ac:dyDescent="0.3">
      <c r="A72">
        <v>7377</v>
      </c>
      <c r="B72">
        <v>21.75</v>
      </c>
      <c r="C72" t="s">
        <v>75</v>
      </c>
    </row>
    <row r="73" spans="1:3" x14ac:dyDescent="0.3">
      <c r="A73">
        <v>7377</v>
      </c>
      <c r="B73">
        <v>21.7600002288818</v>
      </c>
      <c r="C73" t="s">
        <v>76</v>
      </c>
    </row>
    <row r="74" spans="1:3" x14ac:dyDescent="0.3">
      <c r="A74">
        <v>7377</v>
      </c>
      <c r="B74">
        <v>21.569999694824201</v>
      </c>
      <c r="C74" t="s">
        <v>77</v>
      </c>
    </row>
    <row r="75" spans="1:3" x14ac:dyDescent="0.3">
      <c r="A75">
        <v>7377</v>
      </c>
      <c r="B75">
        <v>21.440000534057599</v>
      </c>
      <c r="C75" t="s">
        <v>78</v>
      </c>
    </row>
    <row r="76" spans="1:3" x14ac:dyDescent="0.3">
      <c r="A76">
        <v>7377</v>
      </c>
      <c r="B76">
        <v>21.350000381469702</v>
      </c>
      <c r="C76" t="s">
        <v>79</v>
      </c>
    </row>
    <row r="77" spans="1:3" x14ac:dyDescent="0.3">
      <c r="A77">
        <v>7377</v>
      </c>
      <c r="B77">
        <v>21.2399997711182</v>
      </c>
      <c r="C77" t="s">
        <v>80</v>
      </c>
    </row>
    <row r="78" spans="1:3" x14ac:dyDescent="0.3">
      <c r="A78">
        <v>7377</v>
      </c>
      <c r="B78">
        <v>21.450000762939499</v>
      </c>
      <c r="C78" t="s">
        <v>81</v>
      </c>
    </row>
    <row r="79" spans="1:3" x14ac:dyDescent="0.3">
      <c r="A79">
        <v>7377</v>
      </c>
      <c r="B79">
        <v>21.399999618530298</v>
      </c>
      <c r="C79" t="s">
        <v>82</v>
      </c>
    </row>
    <row r="80" spans="1:3" x14ac:dyDescent="0.3">
      <c r="A80">
        <v>7377</v>
      </c>
      <c r="B80">
        <v>21.309999465942401</v>
      </c>
      <c r="C80" t="s">
        <v>83</v>
      </c>
    </row>
    <row r="81" spans="1:3" x14ac:dyDescent="0.3">
      <c r="A81">
        <v>7402</v>
      </c>
      <c r="B81">
        <v>21.889999389648398</v>
      </c>
      <c r="C81" t="s">
        <v>84</v>
      </c>
    </row>
  </sheetData>
  <autoFilter ref="A1:C1" xr:uid="{00000000-0009-0000-0000-000000000000}">
    <sortState xmlns:xlrd2="http://schemas.microsoft.com/office/spreadsheetml/2017/richdata2" ref="A2:C120">
      <sortCondition ref="A1"/>
    </sortState>
  </autoFilter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30"/>
  <sheetViews>
    <sheetView zoomScale="97" zoomScaleNormal="97" workbookViewId="0">
      <selection activeCell="I21" sqref="I21"/>
    </sheetView>
  </sheetViews>
  <sheetFormatPr baseColWidth="10" defaultRowHeight="14.4" x14ac:dyDescent="0.3"/>
  <cols>
    <col min="5" max="5" width="36.88671875" customWidth="1"/>
    <col min="7" max="7" width="25.44140625" bestFit="1" customWidth="1"/>
    <col min="8" max="8" width="5.6640625" customWidth="1"/>
  </cols>
  <sheetData>
    <row r="1" spans="2:9" x14ac:dyDescent="0.3">
      <c r="B1" s="47" t="s">
        <v>129</v>
      </c>
      <c r="C1" s="47"/>
      <c r="D1" s="47" t="s">
        <v>130</v>
      </c>
      <c r="E1" s="47"/>
    </row>
    <row r="2" spans="2:9" ht="15" thickBot="1" x14ac:dyDescent="0.35"/>
    <row r="3" spans="2:9" ht="15" thickBot="1" x14ac:dyDescent="0.35">
      <c r="B3" s="13" t="s">
        <v>90</v>
      </c>
      <c r="C3" s="14"/>
      <c r="D3" s="14"/>
      <c r="E3" s="15"/>
    </row>
    <row r="4" spans="2:9" ht="15" thickBot="1" x14ac:dyDescent="0.35">
      <c r="B4" s="16" t="s">
        <v>91</v>
      </c>
      <c r="C4" s="17"/>
      <c r="D4" s="17"/>
      <c r="E4" s="18" t="s">
        <v>92</v>
      </c>
      <c r="G4" s="45" t="s">
        <v>131</v>
      </c>
      <c r="H4" s="46">
        <f>ROUND(1/FITS_keys!F3,1)</f>
        <v>48</v>
      </c>
    </row>
    <row r="5" spans="2:9" ht="15" thickBot="1" x14ac:dyDescent="0.35">
      <c r="B5" s="19" t="s">
        <v>93</v>
      </c>
      <c r="C5" s="20">
        <v>102</v>
      </c>
      <c r="D5" s="21" t="s">
        <v>94</v>
      </c>
      <c r="E5" s="22" t="s">
        <v>95</v>
      </c>
      <c r="G5" s="45" t="s">
        <v>132</v>
      </c>
      <c r="H5" s="46">
        <f>C19/C27</f>
        <v>17.075382785467127</v>
      </c>
    </row>
    <row r="6" spans="2:9" ht="15" thickBot="1" x14ac:dyDescent="0.35">
      <c r="B6" s="23" t="s">
        <v>96</v>
      </c>
      <c r="C6" s="1">
        <v>615</v>
      </c>
      <c r="D6" s="24" t="s">
        <v>94</v>
      </c>
      <c r="E6" s="25" t="s">
        <v>97</v>
      </c>
      <c r="G6" s="45" t="s">
        <v>133</v>
      </c>
      <c r="H6" s="46">
        <f>C21/C27</f>
        <v>12.84416897473324</v>
      </c>
    </row>
    <row r="7" spans="2:9" ht="15" thickBot="1" x14ac:dyDescent="0.35">
      <c r="B7" s="23" t="s">
        <v>98</v>
      </c>
      <c r="C7" s="1">
        <v>1</v>
      </c>
      <c r="D7" s="24" t="s">
        <v>99</v>
      </c>
      <c r="E7" s="25"/>
    </row>
    <row r="8" spans="2:9" ht="15" thickTop="1" x14ac:dyDescent="0.3">
      <c r="B8" s="23" t="s">
        <v>100</v>
      </c>
      <c r="C8" s="1">
        <v>2.4</v>
      </c>
      <c r="D8" s="24" t="s">
        <v>101</v>
      </c>
      <c r="E8" s="25"/>
      <c r="G8" s="48" t="s">
        <v>134</v>
      </c>
      <c r="H8" s="49">
        <f>2*H5/H4</f>
        <v>0.711474282727797</v>
      </c>
      <c r="I8" s="50" t="s">
        <v>135</v>
      </c>
    </row>
    <row r="9" spans="2:9" ht="15" thickBot="1" x14ac:dyDescent="0.35">
      <c r="B9" s="23" t="s">
        <v>102</v>
      </c>
      <c r="C9" s="26">
        <f>206*C8/(C6*C7)</f>
        <v>0.80390243902439018</v>
      </c>
      <c r="D9" s="24" t="s">
        <v>103</v>
      </c>
      <c r="E9" s="25"/>
      <c r="G9" s="51" t="s">
        <v>134</v>
      </c>
      <c r="H9" s="52">
        <f>2*H6/H4</f>
        <v>0.53517370728055169</v>
      </c>
      <c r="I9" s="53" t="s">
        <v>136</v>
      </c>
    </row>
    <row r="10" spans="2:9" ht="15" thickTop="1" x14ac:dyDescent="0.3">
      <c r="B10" s="23" t="s">
        <v>104</v>
      </c>
      <c r="C10" s="26">
        <f>120/C5</f>
        <v>1.1764705882352942</v>
      </c>
      <c r="D10" s="24" t="s">
        <v>105</v>
      </c>
      <c r="E10" s="25"/>
    </row>
    <row r="11" spans="2:9" x14ac:dyDescent="0.3">
      <c r="B11" s="23" t="s">
        <v>106</v>
      </c>
      <c r="C11" s="26">
        <f>C10/2</f>
        <v>0.58823529411764708</v>
      </c>
      <c r="D11" s="24" t="s">
        <v>103</v>
      </c>
      <c r="E11" s="25"/>
    </row>
    <row r="12" spans="2:9" x14ac:dyDescent="0.3">
      <c r="B12" s="23" t="s">
        <v>107</v>
      </c>
      <c r="C12" s="1">
        <v>550</v>
      </c>
      <c r="D12" s="24" t="s">
        <v>108</v>
      </c>
      <c r="E12" s="25"/>
    </row>
    <row r="13" spans="2:9" x14ac:dyDescent="0.3">
      <c r="B13" s="27" t="s">
        <v>109</v>
      </c>
      <c r="C13" s="28">
        <f>1.22*(C12*10^-6)/C5</f>
        <v>6.5784313725490191E-6</v>
      </c>
      <c r="D13" s="24" t="s">
        <v>110</v>
      </c>
      <c r="E13" s="25"/>
    </row>
    <row r="14" spans="2:9" x14ac:dyDescent="0.3">
      <c r="B14" s="29"/>
      <c r="C14" s="30">
        <f>C13*206264.8062471</f>
        <v>1.3568988724686675</v>
      </c>
      <c r="D14" s="24" t="s">
        <v>105</v>
      </c>
      <c r="E14" s="25"/>
    </row>
    <row r="15" spans="2:9" x14ac:dyDescent="0.3">
      <c r="B15" s="23" t="s">
        <v>111</v>
      </c>
      <c r="C15" s="31">
        <f>2.44*C12*10^-5*C6*C7/C5</f>
        <v>8.0914705882352958E-2</v>
      </c>
      <c r="D15" s="24" t="s">
        <v>94</v>
      </c>
      <c r="E15" s="25" t="s">
        <v>112</v>
      </c>
    </row>
    <row r="16" spans="2:9" x14ac:dyDescent="0.3">
      <c r="B16" s="23" t="s">
        <v>113</v>
      </c>
      <c r="C16" s="31">
        <f>1.02*C12*10^-5*C6*C7/C5</f>
        <v>3.3825000000000001E-2</v>
      </c>
      <c r="D16" s="24" t="s">
        <v>94</v>
      </c>
      <c r="E16" s="25" t="s">
        <v>114</v>
      </c>
    </row>
    <row r="17" spans="2:5" x14ac:dyDescent="0.3">
      <c r="B17" s="23" t="s">
        <v>115</v>
      </c>
      <c r="C17" s="1">
        <v>2</v>
      </c>
      <c r="D17" s="24" t="s">
        <v>105</v>
      </c>
      <c r="E17" s="25"/>
    </row>
    <row r="18" spans="2:5" x14ac:dyDescent="0.3">
      <c r="B18" s="23" t="s">
        <v>116</v>
      </c>
      <c r="C18" s="30">
        <f>0.2*C14+C17</f>
        <v>2.2713797744937336</v>
      </c>
      <c r="D18" s="24" t="s">
        <v>105</v>
      </c>
      <c r="E18" s="25"/>
    </row>
    <row r="19" spans="2:5" x14ac:dyDescent="0.3">
      <c r="B19" s="23" t="s">
        <v>117</v>
      </c>
      <c r="C19" s="30">
        <f>4.88*C12*10^-3*(C6*C7/C5)^2</f>
        <v>97.573615916955021</v>
      </c>
      <c r="D19" s="24" t="s">
        <v>101</v>
      </c>
      <c r="E19" s="25" t="s">
        <v>118</v>
      </c>
    </row>
    <row r="20" spans="2:5" x14ac:dyDescent="0.3">
      <c r="B20" s="23" t="s">
        <v>119</v>
      </c>
      <c r="C20" s="1">
        <v>15</v>
      </c>
      <c r="D20" s="24" t="s">
        <v>120</v>
      </c>
      <c r="E20" s="25"/>
    </row>
    <row r="21" spans="2:5" x14ac:dyDescent="0.3">
      <c r="B21" s="23" t="s">
        <v>121</v>
      </c>
      <c r="C21" s="30">
        <f>0.00225*C18*SQRT(C20)*C5*(C6*C7/C5)^2</f>
        <v>73.395251284189939</v>
      </c>
      <c r="D21" s="24" t="s">
        <v>101</v>
      </c>
      <c r="E21" s="25" t="s">
        <v>122</v>
      </c>
    </row>
    <row r="22" spans="2:5" ht="15" thickBot="1" x14ac:dyDescent="0.35">
      <c r="B22" s="32"/>
      <c r="C22" s="33"/>
      <c r="D22" s="34"/>
      <c r="E22" s="25"/>
    </row>
    <row r="23" spans="2:5" ht="15" thickBot="1" x14ac:dyDescent="0.35">
      <c r="B23" s="35" t="s">
        <v>123</v>
      </c>
      <c r="C23" s="36"/>
      <c r="D23" s="36"/>
      <c r="E23" s="25"/>
    </row>
    <row r="24" spans="2:5" x14ac:dyDescent="0.3">
      <c r="B24" s="19" t="s">
        <v>124</v>
      </c>
      <c r="C24" s="37">
        <v>40</v>
      </c>
      <c r="D24" s="21" t="s">
        <v>94</v>
      </c>
      <c r="E24" s="38">
        <f>C25</f>
        <v>7000</v>
      </c>
    </row>
    <row r="25" spans="2:5" x14ac:dyDescent="0.3">
      <c r="B25" s="23" t="s">
        <v>125</v>
      </c>
      <c r="C25" s="1">
        <v>7000</v>
      </c>
      <c r="D25" s="24"/>
      <c r="E25" s="39">
        <f>C24</f>
        <v>40</v>
      </c>
    </row>
    <row r="26" spans="2:5" x14ac:dyDescent="0.3">
      <c r="B26" s="27" t="s">
        <v>126</v>
      </c>
      <c r="C26" s="40">
        <f>C24/C25</f>
        <v>5.7142857142857143E-3</v>
      </c>
      <c r="D26" s="24" t="s">
        <v>94</v>
      </c>
      <c r="E26" s="41"/>
    </row>
    <row r="27" spans="2:5" x14ac:dyDescent="0.3">
      <c r="B27" s="29"/>
      <c r="C27" s="42">
        <f>C26*1000</f>
        <v>5.7142857142857144</v>
      </c>
      <c r="D27" s="24" t="s">
        <v>101</v>
      </c>
      <c r="E27" s="25"/>
    </row>
    <row r="28" spans="2:5" x14ac:dyDescent="0.3">
      <c r="B28" s="27" t="s">
        <v>127</v>
      </c>
      <c r="C28" s="43">
        <v>88</v>
      </c>
      <c r="D28" s="24" t="s">
        <v>87</v>
      </c>
      <c r="E28" s="25" t="s">
        <v>128</v>
      </c>
    </row>
    <row r="29" spans="2:5" x14ac:dyDescent="0.3">
      <c r="B29" s="44"/>
      <c r="C29" s="42">
        <f>C27*C28/1000</f>
        <v>0.50285714285714289</v>
      </c>
      <c r="D29" s="24" t="s">
        <v>94</v>
      </c>
      <c r="E29" s="25"/>
    </row>
    <row r="30" spans="2:5" x14ac:dyDescent="0.3">
      <c r="B30" s="29"/>
      <c r="C30" s="30">
        <f>C29*1000</f>
        <v>502.85714285714289</v>
      </c>
      <c r="D30" s="24" t="s">
        <v>101</v>
      </c>
      <c r="E30" s="25"/>
    </row>
  </sheetData>
  <mergeCells count="6">
    <mergeCell ref="B3:E3"/>
    <mergeCell ref="B4:D4"/>
    <mergeCell ref="B13:B14"/>
    <mergeCell ref="B23:D23"/>
    <mergeCell ref="B26:B27"/>
    <mergeCell ref="B28:B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FITS_keys</vt:lpstr>
      <vt:lpstr>Conseil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gueroult</dc:creator>
  <cp:lastModifiedBy>Supaii</cp:lastModifiedBy>
  <dcterms:created xsi:type="dcterms:W3CDTF">2023-02-24T11:46:43Z</dcterms:created>
  <dcterms:modified xsi:type="dcterms:W3CDTF">2024-08-23T09:52:36Z</dcterms:modified>
</cp:coreProperties>
</file>